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5" yWindow="90" windowWidth="9330" windowHeight="4980" tabRatio="601" firstSheet="1" activeTab="5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F1" sheetId="34" r:id="rId6"/>
    <sheet name="1" sheetId="25" r:id="rId7"/>
    <sheet name="2" sheetId="24" r:id="rId8"/>
    <sheet name="3" sheetId="23" r:id="rId9"/>
  </sheets>
  <externalReferences>
    <externalReference r:id="rId10"/>
  </externalReferences>
  <definedNames>
    <definedName name="_xlnm.Print_Area" localSheetId="6">'1'!$A$1:$J$26</definedName>
    <definedName name="_xlnm.Print_Area" localSheetId="7">'2'!$A$1:$J$26</definedName>
    <definedName name="_xlnm.Print_Area" localSheetId="8">'3'!$A$1:$J$26</definedName>
    <definedName name="_xlnm.Print_Area" localSheetId="4">F!$A$1:$N$22</definedName>
    <definedName name="_xlnm.Print_Area" localSheetId="5">'F1'!$A$1:$I$28</definedName>
    <definedName name="_xlnm.Print_Area" localSheetId="0">GİRİŞ!$A$1:$K$27</definedName>
    <definedName name="_xlnm.Print_Area" localSheetId="3">'P '!$A$1:$Z$14</definedName>
    <definedName name="_xlnm.Print_Area" localSheetId="2">S.!$A$1:$U$25</definedName>
    <definedName name="Z_C407F7C1_06A4_11D9_B0A0_F41DFAF3F84C_.wvu.PrintArea" localSheetId="6" hidden="1">'1'!$A$1:$J$26</definedName>
    <definedName name="Z_C407F7C1_06A4_11D9_B0A0_F41DFAF3F84C_.wvu.PrintArea" localSheetId="7" hidden="1">'2'!$A$1:$J$26</definedName>
    <definedName name="Z_C407F7C1_06A4_11D9_B0A0_F41DFAF3F84C_.wvu.PrintArea" localSheetId="8" hidden="1">'3'!$A$1:$J$26</definedName>
    <definedName name="Z_C407F7C1_06A4_11D9_B0A0_F41DFAF3F84C_.wvu.PrintArea" localSheetId="4" hidden="1">F!$A$1:$I$22</definedName>
    <definedName name="Z_C407F7C1_06A4_11D9_B0A0_F41DFAF3F84C_.wvu.PrintArea" localSheetId="5" hidden="1">'F1'!$A$1:$I$28</definedName>
    <definedName name="Z_C407F7C1_06A4_11D9_B0A0_F41DFAF3F84C_.wvu.PrintArea" localSheetId="3" hidden="1">'P '!$B$1:$U$13</definedName>
    <definedName name="Z_C407F7C1_06A4_11D9_B0A0_F41DFAF3F84C_.wvu.PrintArea" localSheetId="2" hidden="1">S.!$B$1:$T$25</definedName>
  </definedNames>
  <calcPr calcId="145621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6" i="1"/>
  <c r="W11" i="5" l="1"/>
  <c r="W5" i="5"/>
  <c r="B8" i="34"/>
  <c r="B15" i="33"/>
  <c r="N11" i="5"/>
  <c r="D7" i="34"/>
  <c r="C7" i="34"/>
  <c r="C8" i="3"/>
  <c r="C13" i="33"/>
  <c r="D8" i="3"/>
  <c r="C14" i="33"/>
  <c r="G12" i="25"/>
  <c r="H7" i="3"/>
  <c r="I7" i="3"/>
  <c r="J5" i="24"/>
  <c r="M7" i="3"/>
  <c r="N7" i="3"/>
  <c r="C7" i="3"/>
  <c r="C12" i="33"/>
  <c r="D7" i="3"/>
  <c r="H8" i="3"/>
  <c r="I6" i="24"/>
  <c r="I8" i="3"/>
  <c r="O6" i="5"/>
  <c r="M8" i="3"/>
  <c r="I6" i="23"/>
  <c r="N8" i="3"/>
  <c r="J6" i="23"/>
  <c r="C11" i="5"/>
  <c r="P11" i="5"/>
  <c r="U12" i="5"/>
  <c r="A1" i="25"/>
  <c r="A1" i="24"/>
  <c r="A1" i="23"/>
  <c r="J5" i="23"/>
  <c r="B11" i="5"/>
  <c r="D11" i="5"/>
  <c r="F11" i="5"/>
  <c r="G11" i="5"/>
  <c r="H11" i="5"/>
  <c r="C12" i="5"/>
  <c r="F12" i="5"/>
  <c r="L12" i="5"/>
  <c r="O11" i="5"/>
  <c r="Q11" i="5"/>
  <c r="K12" i="5"/>
  <c r="M12" i="5"/>
  <c r="P12" i="5"/>
  <c r="K11" i="5"/>
  <c r="L11" i="5"/>
  <c r="M11" i="5"/>
  <c r="T12" i="5"/>
  <c r="V12" i="5"/>
  <c r="Y11" i="5"/>
  <c r="X12" i="5"/>
  <c r="Y12" i="5"/>
  <c r="Z12" i="5"/>
  <c r="U11" i="5"/>
  <c r="A1" i="3"/>
  <c r="D14" i="34"/>
  <c r="D13" i="34"/>
  <c r="C14" i="34"/>
  <c r="C13" i="34"/>
  <c r="I8" i="34"/>
  <c r="I7" i="34"/>
  <c r="H8" i="34"/>
  <c r="H7" i="34"/>
  <c r="D8" i="34"/>
  <c r="C8" i="34"/>
  <c r="A1" i="34"/>
  <c r="G12" i="5"/>
  <c r="I6" i="1"/>
  <c r="I7" i="1"/>
  <c r="I8" i="1"/>
  <c r="I9" i="1"/>
  <c r="C10" i="1"/>
  <c r="D10" i="1"/>
  <c r="E10" i="1"/>
  <c r="F10" i="1"/>
  <c r="G10" i="1"/>
  <c r="H10" i="1"/>
  <c r="B10" i="1"/>
  <c r="V11" i="5"/>
  <c r="T11" i="5"/>
  <c r="Z11" i="5"/>
  <c r="X11" i="5"/>
  <c r="Q12" i="5"/>
  <c r="O12" i="5"/>
  <c r="H12" i="5"/>
  <c r="D12" i="5"/>
  <c r="B12" i="5"/>
  <c r="D15" i="33"/>
  <c r="H13" i="25"/>
  <c r="E5" i="5"/>
  <c r="B8" i="3"/>
  <c r="C6" i="25"/>
  <c r="A14" i="34"/>
  <c r="W12" i="5"/>
  <c r="G12" i="33"/>
  <c r="G11" i="23"/>
  <c r="M14" i="33"/>
  <c r="D13" i="33"/>
  <c r="H11" i="25"/>
  <c r="M6" i="5"/>
  <c r="H6" i="5"/>
  <c r="V6" i="5"/>
  <c r="N6" i="33"/>
  <c r="H15" i="33"/>
  <c r="H13" i="23"/>
  <c r="H13" i="33"/>
  <c r="H10" i="23"/>
  <c r="L15" i="33"/>
  <c r="K14" i="33"/>
  <c r="E12" i="33"/>
  <c r="G11" i="24"/>
  <c r="B5" i="5"/>
  <c r="F4" i="33"/>
  <c r="I6" i="25"/>
  <c r="D14" i="33"/>
  <c r="H12" i="25"/>
  <c r="F6" i="5"/>
  <c r="C6" i="33"/>
  <c r="I12" i="33"/>
  <c r="X6" i="5"/>
  <c r="U6" i="5"/>
  <c r="K15" i="33"/>
  <c r="F5" i="5"/>
  <c r="D5" i="5"/>
  <c r="H5" i="5"/>
  <c r="I15" i="33"/>
  <c r="E15" i="33"/>
  <c r="G13" i="24"/>
  <c r="L12" i="33"/>
  <c r="M15" i="33"/>
  <c r="N12" i="33"/>
  <c r="J5" i="25"/>
  <c r="D12" i="33"/>
  <c r="H10" i="25"/>
  <c r="C15" i="33"/>
  <c r="G13" i="25"/>
  <c r="G15" i="33"/>
  <c r="G13" i="23"/>
  <c r="H12" i="33"/>
  <c r="H11" i="23"/>
  <c r="B7" i="33"/>
  <c r="A11" i="5"/>
  <c r="Y6" i="5"/>
  <c r="Q5" i="5"/>
  <c r="I5" i="24"/>
  <c r="F13" i="33"/>
  <c r="H10" i="24"/>
  <c r="L5" i="5"/>
  <c r="K5" i="5"/>
  <c r="L7" i="33"/>
  <c r="M5" i="5"/>
  <c r="O5" i="5"/>
  <c r="T6" i="5"/>
  <c r="Z5" i="5"/>
  <c r="V5" i="5"/>
  <c r="G14" i="33"/>
  <c r="G12" i="23"/>
  <c r="M12" i="33"/>
  <c r="I5" i="23"/>
  <c r="G5" i="5"/>
  <c r="D7" i="33"/>
  <c r="E13" i="25"/>
  <c r="C6" i="5"/>
  <c r="K8" i="3"/>
  <c r="B6" i="23" s="1"/>
  <c r="B4" i="33"/>
  <c r="P6" i="5"/>
  <c r="F15" i="33"/>
  <c r="H13" i="24"/>
  <c r="K12" i="33"/>
  <c r="J14" i="33"/>
  <c r="G13" i="33"/>
  <c r="G10" i="23"/>
  <c r="E13" i="33"/>
  <c r="G10" i="24"/>
  <c r="H14" i="33"/>
  <c r="T5" i="5"/>
  <c r="I14" i="33"/>
  <c r="I13" i="33"/>
  <c r="I16" i="33"/>
  <c r="U5" i="5"/>
  <c r="J15" i="33"/>
  <c r="I5" i="25"/>
  <c r="B6" i="5"/>
  <c r="C5" i="33"/>
  <c r="D11" i="25"/>
  <c r="K6" i="5"/>
  <c r="R6" i="33"/>
  <c r="S6" i="5"/>
  <c r="D6" i="5"/>
  <c r="H5" i="33"/>
  <c r="F10" i="24"/>
  <c r="L13" i="33"/>
  <c r="L14" i="33"/>
  <c r="L16" i="33"/>
  <c r="J6" i="25"/>
  <c r="J13" i="33"/>
  <c r="N13" i="33"/>
  <c r="H7" i="33"/>
  <c r="F13" i="24"/>
  <c r="E4" i="33"/>
  <c r="F10" i="25"/>
  <c r="O7" i="33"/>
  <c r="I7" i="33"/>
  <c r="D13" i="23"/>
  <c r="K6" i="33"/>
  <c r="F12" i="23"/>
  <c r="D16" i="33"/>
  <c r="A12" i="5"/>
  <c r="N12" i="5"/>
  <c r="B12" i="23"/>
  <c r="B6" i="33"/>
  <c r="B12" i="25"/>
  <c r="J6" i="5"/>
  <c r="B13" i="33"/>
  <c r="E6" i="5"/>
  <c r="B14" i="33"/>
  <c r="F8" i="3"/>
  <c r="B6" i="24" s="1"/>
  <c r="A6" i="5"/>
  <c r="B7" i="34"/>
  <c r="F8" i="34"/>
  <c r="E11" i="5"/>
  <c r="B11" i="25"/>
  <c r="E12" i="5"/>
  <c r="L7" i="3"/>
  <c r="C5" i="23" s="1"/>
  <c r="B13" i="24"/>
  <c r="W6" i="5"/>
  <c r="L8" i="3"/>
  <c r="C6" i="23" s="1"/>
  <c r="T6" i="33"/>
  <c r="Q6" i="33"/>
  <c r="D5" i="33"/>
  <c r="F5" i="33"/>
  <c r="D10" i="24"/>
  <c r="M7" i="33"/>
  <c r="F7" i="33"/>
  <c r="D13" i="24"/>
  <c r="E7" i="33"/>
  <c r="F13" i="25"/>
  <c r="F12" i="33"/>
  <c r="E6" i="33"/>
  <c r="F12" i="25"/>
  <c r="Z6" i="5"/>
  <c r="N7" i="33"/>
  <c r="C4" i="33"/>
  <c r="C7" i="33"/>
  <c r="C8" i="33"/>
  <c r="G6" i="5"/>
  <c r="J12" i="33"/>
  <c r="J16" i="33"/>
  <c r="Y5" i="5"/>
  <c r="S7" i="33"/>
  <c r="Q5" i="33"/>
  <c r="R7" i="33"/>
  <c r="D13" i="25"/>
  <c r="C13" i="25"/>
  <c r="F6" i="33"/>
  <c r="D12" i="24"/>
  <c r="O6" i="33"/>
  <c r="H6" i="33"/>
  <c r="F12" i="24"/>
  <c r="T5" i="33"/>
  <c r="E5" i="33"/>
  <c r="E8" i="33"/>
  <c r="N14" i="33"/>
  <c r="N15" i="33"/>
  <c r="N16" i="33"/>
  <c r="K13" i="33"/>
  <c r="K16" i="33"/>
  <c r="E14" i="33"/>
  <c r="G12" i="24"/>
  <c r="M13" i="33"/>
  <c r="M16" i="33"/>
  <c r="Q6" i="5"/>
  <c r="H4" i="33"/>
  <c r="H8" i="33"/>
  <c r="F11" i="25"/>
  <c r="T4" i="33"/>
  <c r="T7" i="33"/>
  <c r="E16" i="33"/>
  <c r="D10" i="25"/>
  <c r="H11" i="24"/>
  <c r="E11" i="25"/>
  <c r="Q7" i="33"/>
  <c r="J11" i="24"/>
  <c r="C5" i="5"/>
  <c r="G4" i="33"/>
  <c r="G7" i="33"/>
  <c r="E13" i="24"/>
  <c r="K5" i="33"/>
  <c r="D12" i="25"/>
  <c r="G11" i="25"/>
  <c r="J11" i="25"/>
  <c r="H12" i="23"/>
  <c r="G16" i="33"/>
  <c r="I10" i="1"/>
  <c r="S4" i="33"/>
  <c r="J4" i="33"/>
  <c r="E11" i="23"/>
  <c r="D4" i="33"/>
  <c r="P4" i="33"/>
  <c r="F10" i="23"/>
  <c r="E10" i="25"/>
  <c r="I10" i="25"/>
  <c r="C10" i="25"/>
  <c r="G7" i="34"/>
  <c r="J11" i="5"/>
  <c r="A8" i="34"/>
  <c r="G7" i="3"/>
  <c r="C5" i="24"/>
  <c r="B13" i="23"/>
  <c r="J5" i="5"/>
  <c r="A8" i="3"/>
  <c r="B6" i="25"/>
  <c r="B5" i="33"/>
  <c r="B13" i="34"/>
  <c r="A7" i="34"/>
  <c r="B13" i="25"/>
  <c r="B10" i="24"/>
  <c r="B14" i="34"/>
  <c r="N5" i="5"/>
  <c r="F7" i="3"/>
  <c r="B5" i="24" s="1"/>
  <c r="S11" i="5"/>
  <c r="B10" i="23"/>
  <c r="F7" i="34"/>
  <c r="B7" i="3"/>
  <c r="C5" i="25" s="1"/>
  <c r="P5" i="5"/>
  <c r="J5" i="33"/>
  <c r="E10" i="23"/>
  <c r="L6" i="33"/>
  <c r="I6" i="33"/>
  <c r="M5" i="33"/>
  <c r="S5" i="33"/>
  <c r="G5" i="33"/>
  <c r="E10" i="24"/>
  <c r="P5" i="33"/>
  <c r="T8" i="33"/>
  <c r="F11" i="24"/>
  <c r="N4" i="33"/>
  <c r="Q4" i="33"/>
  <c r="Q8" i="33"/>
  <c r="K4" i="33"/>
  <c r="F11" i="23"/>
  <c r="D12" i="23"/>
  <c r="S12" i="5"/>
  <c r="B12" i="24"/>
  <c r="K7" i="33"/>
  <c r="F13" i="23"/>
  <c r="X5" i="5"/>
  <c r="R5" i="33"/>
  <c r="L5" i="33"/>
  <c r="O5" i="33"/>
  <c r="K8" i="33"/>
  <c r="A5" i="5"/>
  <c r="K7" i="3"/>
  <c r="B5" i="23"/>
  <c r="B11" i="24"/>
  <c r="B10" i="25"/>
  <c r="B12" i="33"/>
  <c r="G8" i="34"/>
  <c r="N6" i="5"/>
  <c r="S5" i="5"/>
  <c r="J12" i="5"/>
  <c r="G8" i="3"/>
  <c r="C6" i="24" s="1"/>
  <c r="A13" i="34"/>
  <c r="B11" i="23"/>
  <c r="A7" i="3"/>
  <c r="B5" i="25"/>
  <c r="I10" i="24"/>
  <c r="C10" i="24"/>
  <c r="J10" i="23"/>
  <c r="G14" i="23"/>
  <c r="J12" i="23"/>
  <c r="J10" i="24"/>
  <c r="J13" i="24"/>
  <c r="E11" i="24"/>
  <c r="I13" i="24"/>
  <c r="C13" i="24"/>
  <c r="I11" i="25"/>
  <c r="C11" i="25"/>
  <c r="F8" i="33"/>
  <c r="D11" i="24"/>
  <c r="J11" i="23"/>
  <c r="J12" i="25"/>
  <c r="G14" i="24"/>
  <c r="H14" i="23"/>
  <c r="J13" i="23"/>
  <c r="O4" i="33"/>
  <c r="O8" i="33"/>
  <c r="I4" i="33"/>
  <c r="R4" i="33"/>
  <c r="R8" i="33"/>
  <c r="L4" i="33"/>
  <c r="L8" i="33"/>
  <c r="C16" i="33"/>
  <c r="G10" i="25"/>
  <c r="J13" i="25"/>
  <c r="H14" i="25"/>
  <c r="N5" i="33"/>
  <c r="N8" i="33"/>
  <c r="J7" i="33"/>
  <c r="E13" i="23"/>
  <c r="C13" i="23"/>
  <c r="I5" i="33"/>
  <c r="D10" i="23"/>
  <c r="I13" i="25"/>
  <c r="M4" i="33"/>
  <c r="L6" i="5"/>
  <c r="S6" i="33"/>
  <c r="S8" i="33"/>
  <c r="D6" i="33"/>
  <c r="H16" i="33"/>
  <c r="P7" i="33"/>
  <c r="F14" i="33"/>
  <c r="H12" i="24"/>
  <c r="J6" i="24"/>
  <c r="M6" i="33"/>
  <c r="J6" i="33"/>
  <c r="G6" i="33"/>
  <c r="E12" i="25"/>
  <c r="D8" i="33"/>
  <c r="J10" i="25"/>
  <c r="G14" i="25"/>
  <c r="D11" i="23"/>
  <c r="I8" i="33"/>
  <c r="I11" i="24"/>
  <c r="C11" i="24"/>
  <c r="F16" i="33"/>
  <c r="I13" i="23"/>
  <c r="H14" i="24"/>
  <c r="I10" i="23"/>
  <c r="C10" i="23"/>
  <c r="J12" i="24"/>
  <c r="M8" i="33"/>
  <c r="P6" i="33"/>
  <c r="P8" i="33"/>
  <c r="E12" i="24"/>
  <c r="G8" i="33"/>
  <c r="I12" i="25"/>
  <c r="C12" i="25"/>
  <c r="E12" i="23"/>
  <c r="J8" i="33"/>
  <c r="I11" i="23"/>
  <c r="C11" i="23"/>
  <c r="C12" i="23"/>
  <c r="I12" i="23"/>
  <c r="I12" i="24"/>
  <c r="C12" i="24"/>
</calcChain>
</file>

<file path=xl/sharedStrings.xml><?xml version="1.0" encoding="utf-8"?>
<sst xmlns="http://schemas.openxmlformats.org/spreadsheetml/2006/main" count="204" uniqueCount="40">
  <si>
    <t>2015-2016 SEZONU ANKARA U 13 LİGİ PLAY OF 3 NCÜ GRUP</t>
  </si>
  <si>
    <t>TAKIMLAR</t>
  </si>
  <si>
    <t>FİKSTÜR</t>
  </si>
  <si>
    <t>1 NCİ DEVRE</t>
  </si>
  <si>
    <t>2 NCİ DEVRE</t>
  </si>
  <si>
    <t>1 NCİ HAFTA</t>
  </si>
  <si>
    <t>2 NCİ HAFTA</t>
  </si>
  <si>
    <t>3 NCÜ HAFTA</t>
  </si>
  <si>
    <t>4 NCÜ HAFTA</t>
  </si>
  <si>
    <t>5 NCİ HAFTA</t>
  </si>
  <si>
    <t>6 NCI HAFTA</t>
  </si>
  <si>
    <t>GİRMEK İSTEDİĞİNİZ SAYFA İÇİN TIKLAYINIZ</t>
  </si>
  <si>
    <t>S. NO</t>
  </si>
  <si>
    <t>ATTIĞI</t>
  </si>
  <si>
    <t>TOPLAM</t>
  </si>
  <si>
    <t>HAFTA</t>
  </si>
  <si>
    <t>TAKIMLARIN O HAFTA ATTIKLARI GOL SAYILARINI GİRİNİZ</t>
  </si>
  <si>
    <t>GOL VE PUAN HESAPLAMALAR</t>
  </si>
  <si>
    <t>G</t>
  </si>
  <si>
    <t>B</t>
  </si>
  <si>
    <t>M</t>
  </si>
  <si>
    <t>A</t>
  </si>
  <si>
    <t>Y</t>
  </si>
  <si>
    <t>OYNAMAYINIZ</t>
  </si>
  <si>
    <t>PUANTAJ</t>
  </si>
  <si>
    <t>1 NCİ TAKIM</t>
  </si>
  <si>
    <t>2 NCİ TAKIM</t>
  </si>
  <si>
    <t>ADI</t>
  </si>
  <si>
    <t>SKOR</t>
  </si>
  <si>
    <t>ANKARA AMATÖR SPOR KULÜPLERİ FEDERASYONU TÜM TAKIMLARA BAŞARILAR DİLER</t>
  </si>
  <si>
    <t>ANKARA FUTBOL İL TEMSİLCİLİĞİ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</si>
  <si>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</si>
  <si>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</si>
  <si>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</si>
  <si>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</si>
  <si>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</si>
  <si>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</si>
  <si>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</si>
  <si>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</si>
  <si>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TÜM TAKIMLARA BAŞARILAR DİLER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</si>
</sst>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indexed="63"/>
      <name val="Arial"/>
      <family val="2"/>
    </font>
    <font>
      <b/>
      <sz val="12"/>
      <name val="Arial"/>
      <family val="2"/>
    </font>
    <font>
      <b/>
      <sz val="10"/>
      <color indexed="53"/>
      <name val="Arial Tur"/>
      <family val="2"/>
      <charset val="162"/>
    </font>
    <font>
      <b/>
      <sz val="12"/>
      <color indexed="12"/>
      <name val="Arial"/>
      <family val="2"/>
      <charset val="162"/>
    </font>
    <font>
      <sz val="12"/>
      <name val="Arial Tur"/>
      <family val="2"/>
      <charset val="162"/>
    </font>
    <font>
      <sz val="12"/>
      <color indexed="8"/>
      <name val="Arial Tur"/>
      <family val="2"/>
      <charset val="162"/>
    </font>
    <font>
      <b/>
      <sz val="12"/>
      <color indexed="12"/>
      <name val="Arial Tur"/>
      <charset val="162"/>
    </font>
    <font>
      <b/>
      <sz val="18"/>
      <color indexed="12"/>
      <name val="Arial Tur"/>
      <family val="2"/>
      <charset val="162"/>
    </font>
    <font>
      <b/>
      <sz val="14"/>
      <color indexed="12"/>
      <name val="Arial"/>
      <family val="2"/>
      <charset val="162"/>
    </font>
    <font>
      <sz val="14"/>
      <color indexed="12"/>
      <name val="Arial"/>
      <family val="2"/>
      <charset val="162"/>
    </font>
    <font>
      <b/>
      <sz val="11"/>
      <name val="Arial Tur"/>
      <family val="2"/>
      <charset val="162"/>
    </font>
    <font>
      <sz val="10"/>
      <name val="Arial"/>
      <family val="2"/>
    </font>
    <font>
      <sz val="10"/>
      <color indexed="63"/>
      <name val="Arial"/>
      <family val="2"/>
    </font>
    <font>
      <b/>
      <i/>
      <sz val="14"/>
      <color indexed="15"/>
      <name val="Arial"/>
      <family val="2"/>
      <charset val="162"/>
    </font>
    <font>
      <b/>
      <sz val="14"/>
      <color indexed="15"/>
      <name val="Arial Tur"/>
      <family val="2"/>
      <charset val="162"/>
    </font>
    <font>
      <b/>
      <sz val="10"/>
      <color indexed="15"/>
      <name val="Arial Tur"/>
      <charset val="162"/>
    </font>
    <font>
      <b/>
      <sz val="10"/>
      <color indexed="53"/>
      <name val="Arial Tur"/>
      <charset val="162"/>
    </font>
    <font>
      <sz val="11"/>
      <color indexed="9"/>
      <name val="Arial Tur"/>
      <charset val="162"/>
    </font>
    <font>
      <b/>
      <i/>
      <sz val="14"/>
      <color indexed="1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2"/>
      </right>
      <top/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4" borderId="0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/>
    </xf>
    <xf numFmtId="0" fontId="0" fillId="4" borderId="0" xfId="0" applyFill="1" applyBorder="1" applyAlignment="1"/>
    <xf numFmtId="0" fontId="17" fillId="4" borderId="0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" fillId="0" borderId="0" xfId="0" applyFont="1"/>
    <xf numFmtId="3" fontId="10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8" fillId="4" borderId="1" xfId="0" applyFont="1" applyFill="1" applyBorder="1" applyAlignment="1">
      <alignment horizontal="left" vertical="center" shrinkToFit="1"/>
    </xf>
    <xf numFmtId="3" fontId="28" fillId="4" borderId="1" xfId="0" applyNumberFormat="1" applyFont="1" applyFill="1" applyBorder="1" applyAlignment="1">
      <alignment horizontal="center" vertical="center" shrinkToFit="1"/>
    </xf>
    <xf numFmtId="0" fontId="29" fillId="4" borderId="1" xfId="0" applyFont="1" applyFill="1" applyBorder="1" applyAlignment="1">
      <alignment horizontal="left" vertical="center" shrinkToFit="1"/>
    </xf>
    <xf numFmtId="3" fontId="28" fillId="4" borderId="0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3" fontId="2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3" fontId="34" fillId="0" borderId="0" xfId="0" applyNumberFormat="1" applyFont="1" applyBorder="1" applyAlignment="1">
      <alignment horizontal="center" vertical="center"/>
    </xf>
    <xf numFmtId="0" fontId="0" fillId="3" borderId="5" xfId="0" applyFill="1" applyBorder="1"/>
    <xf numFmtId="0" fontId="10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14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0" fillId="3" borderId="16" xfId="0" applyFill="1" applyBorder="1"/>
    <xf numFmtId="0" fontId="0" fillId="3" borderId="0" xfId="0" applyFill="1" applyBorder="1"/>
    <xf numFmtId="0" fontId="0" fillId="3" borderId="17" xfId="0" applyFill="1" applyBorder="1"/>
    <xf numFmtId="0" fontId="0" fillId="2" borderId="18" xfId="0" applyFill="1" applyBorder="1"/>
    <xf numFmtId="0" fontId="33" fillId="2" borderId="19" xfId="0" applyFont="1" applyFill="1" applyBorder="1"/>
    <xf numFmtId="0" fontId="33" fillId="2" borderId="20" xfId="0" applyFont="1" applyFill="1" applyBorder="1"/>
    <xf numFmtId="0" fontId="32" fillId="3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left" vertical="center"/>
    </xf>
    <xf numFmtId="0" fontId="32" fillId="3" borderId="3" xfId="0" quotePrefix="1" applyFont="1" applyFill="1" applyBorder="1" applyAlignment="1">
      <alignment horizontal="center" vertical="center"/>
    </xf>
    <xf numFmtId="0" fontId="32" fillId="3" borderId="3" xfId="0" applyFont="1" applyFill="1" applyBorder="1"/>
    <xf numFmtId="0" fontId="2" fillId="4" borderId="0" xfId="0" applyFont="1" applyFill="1" applyBorder="1"/>
    <xf numFmtId="0" fontId="28" fillId="4" borderId="0" xfId="0" applyFont="1" applyFill="1" applyBorder="1" applyAlignment="1">
      <alignment horizontal="left" vertical="center" shrinkToFit="1"/>
    </xf>
    <xf numFmtId="0" fontId="29" fillId="4" borderId="0" xfId="0" applyFont="1" applyFill="1" applyBorder="1" applyAlignment="1">
      <alignment horizontal="left" vertical="center" shrinkToFit="1"/>
    </xf>
    <xf numFmtId="0" fontId="19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shrinkToFit="1"/>
    </xf>
    <xf numFmtId="0" fontId="1" fillId="4" borderId="0" xfId="0" applyFont="1" applyFill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25" fillId="5" borderId="21" xfId="0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26" fillId="4" borderId="29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/>
    </xf>
    <xf numFmtId="0" fontId="35" fillId="3" borderId="28" xfId="0" applyFont="1" applyFill="1" applyBorder="1" applyAlignment="1">
      <alignment horizontal="center"/>
    </xf>
    <xf numFmtId="0" fontId="35" fillId="3" borderId="29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center" vertical="center"/>
    </xf>
    <xf numFmtId="3" fontId="12" fillId="3" borderId="31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31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27" fillId="4" borderId="36" xfId="0" applyFont="1" applyFill="1" applyBorder="1" applyAlignment="1">
      <alignment horizontal="center" vertical="center"/>
    </xf>
    <xf numFmtId="0" fontId="27" fillId="4" borderId="37" xfId="0" applyFont="1" applyFill="1" applyBorder="1" applyAlignment="1">
      <alignment horizontal="center" vertical="center"/>
    </xf>
    <xf numFmtId="0" fontId="27" fillId="4" borderId="38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4" borderId="39" xfId="0" applyFont="1" applyFill="1" applyBorder="1" applyAlignment="1">
      <alignment horizontal="center" vertical="center"/>
    </xf>
    <xf numFmtId="0" fontId="27" fillId="4" borderId="40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354" name="Picture 18">
          <a:extLst>
            <a:ext uri="{FF2B5EF4-FFF2-40B4-BE49-F238E27FC236}">
              <a16:creationId xmlns:a16="http://schemas.microsoft.com/office/drawing/2014/main" xmlns="" id="{00000000-0008-0000-0000-0000B2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19050</xdr:rowOff>
    </xdr:from>
    <xdr:to>
      <xdr:col>2</xdr:col>
      <xdr:colOff>304800</xdr:colOff>
      <xdr:row>0</xdr:row>
      <xdr:rowOff>800100</xdr:rowOff>
    </xdr:to>
    <xdr:pic>
      <xdr:nvPicPr>
        <xdr:cNvPr id="50355" name="Picture 19">
          <a:extLst>
            <a:ext uri="{FF2B5EF4-FFF2-40B4-BE49-F238E27FC236}">
              <a16:creationId xmlns:a16="http://schemas.microsoft.com/office/drawing/2014/main" xmlns="" id="{00000000-0008-0000-0000-0000B3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885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619125</xdr:rowOff>
    </xdr:from>
    <xdr:to>
      <xdr:col>0</xdr:col>
      <xdr:colOff>895350</xdr:colOff>
      <xdr:row>2</xdr:row>
      <xdr:rowOff>9525</xdr:rowOff>
    </xdr:to>
    <xdr:pic>
      <xdr:nvPicPr>
        <xdr:cNvPr id="2156" name="Picture 4">
          <a:extLst>
            <a:ext uri="{FF2B5EF4-FFF2-40B4-BE49-F238E27FC236}">
              <a16:creationId xmlns:a16="http://schemas.microsoft.com/office/drawing/2014/main" xmlns="" id="{00000000-0008-0000-04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5"/>
          <a:ext cx="790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1066800</xdr:colOff>
      <xdr:row>0</xdr:row>
      <xdr:rowOff>695325</xdr:rowOff>
    </xdr:from>
    <xdr:to>
      <xdr:col>13</xdr:col>
      <xdr:colOff>161925</xdr:colOff>
      <xdr:row>2</xdr:row>
      <xdr:rowOff>0</xdr:rowOff>
    </xdr:to>
    <xdr:pic>
      <xdr:nvPicPr>
        <xdr:cNvPr id="2157" name="Picture 5">
          <a:extLst>
            <a:ext uri="{FF2B5EF4-FFF2-40B4-BE49-F238E27FC236}">
              <a16:creationId xmlns:a16="http://schemas.microsoft.com/office/drawing/2014/main" xmlns="" id="{00000000-0008-0000-04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95325"/>
          <a:ext cx="723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</xdr:rowOff>
    </xdr:from>
    <xdr:to>
      <xdr:col>0</xdr:col>
      <xdr:colOff>742950</xdr:colOff>
      <xdr:row>2</xdr:row>
      <xdr:rowOff>266700</xdr:rowOff>
    </xdr:to>
    <xdr:pic>
      <xdr:nvPicPr>
        <xdr:cNvPr id="58476" name="Picture 2">
          <a:extLst>
            <a:ext uri="{FF2B5EF4-FFF2-40B4-BE49-F238E27FC236}">
              <a16:creationId xmlns:a16="http://schemas.microsoft.com/office/drawing/2014/main" xmlns="" id="{00000000-0008-0000-0500-00006C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8175"/>
          <a:ext cx="685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1076325</xdr:colOff>
      <xdr:row>0</xdr:row>
      <xdr:rowOff>609600</xdr:rowOff>
    </xdr:from>
    <xdr:to>
      <xdr:col>8</xdr:col>
      <xdr:colOff>200025</xdr:colOff>
      <xdr:row>2</xdr:row>
      <xdr:rowOff>285750</xdr:rowOff>
    </xdr:to>
    <xdr:pic>
      <xdr:nvPicPr>
        <xdr:cNvPr id="58477" name="Picture 3">
          <a:extLst>
            <a:ext uri="{FF2B5EF4-FFF2-40B4-BE49-F238E27FC236}">
              <a16:creationId xmlns:a16="http://schemas.microsoft.com/office/drawing/2014/main" xmlns="" id="{00000000-0008-0000-0500-00006D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609600"/>
          <a:ext cx="75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523875</xdr:rowOff>
    </xdr:from>
    <xdr:to>
      <xdr:col>9</xdr:col>
      <xdr:colOff>381000</xdr:colOff>
      <xdr:row>1</xdr:row>
      <xdr:rowOff>552450</xdr:rowOff>
    </xdr:to>
    <xdr:pic>
      <xdr:nvPicPr>
        <xdr:cNvPr id="48238" name="Picture 6">
          <a:extLst>
            <a:ext uri="{FF2B5EF4-FFF2-40B4-BE49-F238E27FC236}">
              <a16:creationId xmlns:a16="http://schemas.microsoft.com/office/drawing/2014/main" xmlns="" id="{00000000-0008-0000-0600-00006E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2387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561975</xdr:rowOff>
    </xdr:from>
    <xdr:to>
      <xdr:col>1</xdr:col>
      <xdr:colOff>142875</xdr:colOff>
      <xdr:row>1</xdr:row>
      <xdr:rowOff>581025</xdr:rowOff>
    </xdr:to>
    <xdr:pic>
      <xdr:nvPicPr>
        <xdr:cNvPr id="48239" name="Picture 7">
          <a:extLst>
            <a:ext uri="{FF2B5EF4-FFF2-40B4-BE49-F238E27FC236}">
              <a16:creationId xmlns:a16="http://schemas.microsoft.com/office/drawing/2014/main" xmlns="" id="{00000000-0008-0000-0600-00006F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61975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542925</xdr:rowOff>
    </xdr:from>
    <xdr:to>
      <xdr:col>9</xdr:col>
      <xdr:colOff>390525</xdr:colOff>
      <xdr:row>1</xdr:row>
      <xdr:rowOff>571500</xdr:rowOff>
    </xdr:to>
    <xdr:pic>
      <xdr:nvPicPr>
        <xdr:cNvPr id="47214" name="Picture 6">
          <a:extLst>
            <a:ext uri="{FF2B5EF4-FFF2-40B4-BE49-F238E27FC236}">
              <a16:creationId xmlns:a16="http://schemas.microsoft.com/office/drawing/2014/main" xmlns="" id="{00000000-0008-0000-0700-00006E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4292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581025</xdr:rowOff>
    </xdr:from>
    <xdr:to>
      <xdr:col>1</xdr:col>
      <xdr:colOff>142875</xdr:colOff>
      <xdr:row>2</xdr:row>
      <xdr:rowOff>9525</xdr:rowOff>
    </xdr:to>
    <xdr:pic>
      <xdr:nvPicPr>
        <xdr:cNvPr id="47215" name="Picture 7">
          <a:extLst>
            <a:ext uri="{FF2B5EF4-FFF2-40B4-BE49-F238E27FC236}">
              <a16:creationId xmlns:a16="http://schemas.microsoft.com/office/drawing/2014/main" xmlns="" id="{00000000-0008-0000-0700-00006F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81025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533400</xdr:rowOff>
    </xdr:from>
    <xdr:to>
      <xdr:col>9</xdr:col>
      <xdr:colOff>381000</xdr:colOff>
      <xdr:row>1</xdr:row>
      <xdr:rowOff>561975</xdr:rowOff>
    </xdr:to>
    <xdr:pic>
      <xdr:nvPicPr>
        <xdr:cNvPr id="46190" name="Picture 6">
          <a:extLst>
            <a:ext uri="{FF2B5EF4-FFF2-40B4-BE49-F238E27FC236}">
              <a16:creationId xmlns:a16="http://schemas.microsoft.com/office/drawing/2014/main" xmlns="" id="{00000000-0008-0000-0800-00006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0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561975</xdr:rowOff>
    </xdr:from>
    <xdr:to>
      <xdr:col>1</xdr:col>
      <xdr:colOff>142875</xdr:colOff>
      <xdr:row>1</xdr:row>
      <xdr:rowOff>581025</xdr:rowOff>
    </xdr:to>
    <xdr:pic>
      <xdr:nvPicPr>
        <xdr:cNvPr id="46191" name="Picture 7">
          <a:extLst>
            <a:ext uri="{FF2B5EF4-FFF2-40B4-BE49-F238E27FC236}">
              <a16:creationId xmlns:a16="http://schemas.microsoft.com/office/drawing/2014/main" xmlns="" id="{00000000-0008-0000-0800-00006F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61975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&#252;%20play%20of%20U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Ü"/>
      <sheetName val="TFF"/>
    </sheetNames>
    <sheetDataSet>
      <sheetData sheetId="0">
        <row r="15">
          <cell r="C15" t="str">
            <v>ANKARA METROPOL</v>
          </cell>
        </row>
        <row r="16">
          <cell r="C16" t="str">
            <v>MAMAK SPOR</v>
          </cell>
        </row>
        <row r="17">
          <cell r="C17" t="str">
            <v>KEÇİÖREN SPOR</v>
          </cell>
        </row>
        <row r="18">
          <cell r="C18" t="str">
            <v>K.ÖREN BLD.BAĞLUM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43"/>
  <sheetViews>
    <sheetView zoomScale="80" zoomScaleNormal="100" workbookViewId="0">
      <selection sqref="A1:K1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73"/>
      <c r="B2" s="121" t="s">
        <v>1</v>
      </c>
      <c r="C2" s="122"/>
      <c r="D2" s="122"/>
      <c r="E2" s="122"/>
      <c r="F2" s="122"/>
      <c r="G2" s="122"/>
      <c r="H2" s="122"/>
      <c r="I2" s="122"/>
      <c r="J2" s="123"/>
      <c r="K2" s="74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15"/>
      <c r="X2" s="15"/>
      <c r="Y2" s="15"/>
      <c r="Z2" s="15"/>
      <c r="AA2" s="14"/>
      <c r="AB2" s="13"/>
    </row>
    <row r="3" spans="1:29" ht="18" customHeight="1" thickBot="1">
      <c r="A3" s="73"/>
      <c r="B3" s="50"/>
      <c r="C3" s="51"/>
      <c r="D3" s="55"/>
      <c r="E3" s="55"/>
      <c r="F3" s="55"/>
      <c r="G3" s="55"/>
      <c r="H3" s="55"/>
      <c r="I3" s="55"/>
      <c r="J3" s="55"/>
      <c r="K3" s="75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15"/>
      <c r="X3" s="15"/>
      <c r="Y3" s="15"/>
      <c r="Z3" s="15"/>
      <c r="AA3" s="14"/>
      <c r="AB3" s="13"/>
    </row>
    <row r="4" spans="1:29" ht="60" customHeight="1" thickBot="1">
      <c r="A4" s="73"/>
      <c r="B4" s="50"/>
      <c r="C4" s="118" t="s">
        <v>2</v>
      </c>
      <c r="D4" s="119"/>
      <c r="E4" s="119"/>
      <c r="F4" s="119"/>
      <c r="G4" s="119"/>
      <c r="H4" s="119"/>
      <c r="I4" s="120"/>
      <c r="J4" s="50"/>
      <c r="K4" s="74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15"/>
      <c r="X4" s="15"/>
      <c r="Y4" s="15"/>
      <c r="Z4" s="15"/>
      <c r="AA4" s="14"/>
      <c r="AB4" s="13"/>
    </row>
    <row r="5" spans="1:29" ht="18" customHeight="1" thickBot="1">
      <c r="A5" s="73"/>
      <c r="B5" s="52"/>
      <c r="C5" s="53"/>
      <c r="D5" s="56"/>
      <c r="E5" s="56"/>
      <c r="F5" s="56"/>
      <c r="G5" s="56"/>
      <c r="H5" s="56"/>
      <c r="I5" s="56"/>
      <c r="J5" s="56"/>
      <c r="K5" s="76"/>
      <c r="L5" s="11"/>
      <c r="M5" s="11"/>
      <c r="N5" s="11"/>
      <c r="O5" s="11"/>
      <c r="P5" s="22"/>
      <c r="Q5" s="11"/>
      <c r="R5" s="11"/>
      <c r="S5" s="21"/>
      <c r="T5" s="21"/>
      <c r="U5" s="21"/>
      <c r="V5" s="21"/>
      <c r="W5" s="13"/>
      <c r="X5" s="13"/>
      <c r="Y5" s="13"/>
      <c r="Z5" s="13"/>
      <c r="AA5" s="13"/>
      <c r="AB5" s="13"/>
    </row>
    <row r="6" spans="1:29" ht="57" customHeight="1" thickBot="1">
      <c r="A6" s="73"/>
      <c r="B6" s="52"/>
      <c r="C6" s="118" t="s">
        <v>3</v>
      </c>
      <c r="D6" s="119"/>
      <c r="E6" s="120"/>
      <c r="F6" s="56"/>
      <c r="G6" s="124" t="s">
        <v>4</v>
      </c>
      <c r="H6" s="125"/>
      <c r="I6" s="126"/>
      <c r="J6" s="56"/>
      <c r="K6" s="76"/>
      <c r="L6" s="11"/>
      <c r="M6" s="11"/>
      <c r="N6" s="11"/>
      <c r="O6" s="11"/>
      <c r="P6" s="22"/>
      <c r="Q6" s="11"/>
      <c r="R6" s="11"/>
      <c r="S6" s="21"/>
      <c r="T6" s="21"/>
      <c r="U6" s="21"/>
      <c r="V6" s="21"/>
      <c r="W6" s="13"/>
      <c r="X6" s="13"/>
      <c r="Y6" s="13"/>
      <c r="Z6" s="13"/>
      <c r="AA6" s="13"/>
      <c r="AB6" s="13"/>
    </row>
    <row r="7" spans="1:29" ht="18" customHeight="1" thickBot="1">
      <c r="A7" s="73"/>
      <c r="B7" s="52"/>
      <c r="C7" s="53"/>
      <c r="D7" s="56"/>
      <c r="E7" s="56"/>
      <c r="F7" s="56"/>
      <c r="G7" s="56"/>
      <c r="H7" s="56"/>
      <c r="I7" s="56"/>
      <c r="J7" s="56"/>
      <c r="K7" s="76"/>
      <c r="L7" s="11"/>
      <c r="M7" s="11"/>
      <c r="N7" s="11"/>
      <c r="O7" s="11"/>
      <c r="P7" s="22"/>
      <c r="Q7" s="11"/>
      <c r="R7" s="11"/>
      <c r="S7" s="21"/>
      <c r="T7" s="21"/>
      <c r="U7" s="21"/>
      <c r="V7" s="21"/>
      <c r="W7" s="13"/>
      <c r="X7" s="13"/>
      <c r="Y7" s="13"/>
      <c r="Z7" s="13"/>
      <c r="AA7" s="13"/>
      <c r="AB7" s="13"/>
    </row>
    <row r="8" spans="1:29" ht="57" customHeight="1" thickBot="1">
      <c r="A8" s="73"/>
      <c r="B8" s="52"/>
      <c r="C8" s="58" t="s">
        <v>5</v>
      </c>
      <c r="D8" s="56"/>
      <c r="E8" s="57" t="s">
        <v>6</v>
      </c>
      <c r="F8" s="56"/>
      <c r="G8" s="57" t="s">
        <v>7</v>
      </c>
      <c r="H8" s="56"/>
      <c r="I8" s="57" t="s">
        <v>8</v>
      </c>
      <c r="J8" s="56"/>
      <c r="K8" s="76"/>
      <c r="L8" s="11"/>
      <c r="M8" s="11"/>
      <c r="N8" s="11"/>
      <c r="O8" s="11"/>
      <c r="P8" s="22"/>
      <c r="Q8" s="21"/>
      <c r="R8" s="21"/>
      <c r="S8" s="21"/>
      <c r="T8" s="21"/>
      <c r="U8" s="21"/>
      <c r="V8" s="21"/>
      <c r="W8" s="13"/>
      <c r="X8" s="13"/>
      <c r="Y8" s="13"/>
      <c r="Z8" s="13"/>
      <c r="AA8" s="13"/>
      <c r="AB8" s="13"/>
    </row>
    <row r="9" spans="1:29" ht="18" customHeight="1" thickBot="1">
      <c r="A9" s="73"/>
      <c r="B9" s="52"/>
      <c r="C9" s="53"/>
      <c r="D9" s="56"/>
      <c r="E9" s="56"/>
      <c r="F9" s="56"/>
      <c r="G9" s="56"/>
      <c r="H9" s="56"/>
      <c r="I9" s="56"/>
      <c r="J9" s="56"/>
      <c r="K9" s="76"/>
      <c r="L9" s="11"/>
      <c r="M9" s="11"/>
      <c r="N9" s="11"/>
      <c r="O9" s="11"/>
      <c r="P9" s="22"/>
      <c r="Q9" s="21"/>
      <c r="R9" s="21"/>
      <c r="S9" s="21"/>
      <c r="T9" s="21"/>
      <c r="U9" s="21"/>
      <c r="V9" s="21"/>
      <c r="W9" s="13"/>
      <c r="X9" s="13"/>
      <c r="Y9" s="13"/>
      <c r="Z9" s="13"/>
      <c r="AA9" s="13"/>
      <c r="AB9" s="13"/>
    </row>
    <row r="10" spans="1:29" ht="57" customHeight="1" thickBot="1">
      <c r="A10" s="73"/>
      <c r="B10" s="52"/>
      <c r="C10" s="118" t="s">
        <v>9</v>
      </c>
      <c r="D10" s="119"/>
      <c r="E10" s="120"/>
      <c r="F10" s="56"/>
      <c r="G10" s="124" t="s">
        <v>10</v>
      </c>
      <c r="H10" s="125"/>
      <c r="I10" s="126"/>
      <c r="J10" s="56"/>
      <c r="K10" s="76"/>
      <c r="L10" s="11"/>
      <c r="M10" s="11"/>
      <c r="N10" s="11"/>
      <c r="O10" s="11"/>
      <c r="P10" s="22"/>
      <c r="Q10" s="21"/>
      <c r="R10" s="21"/>
      <c r="S10" s="21"/>
      <c r="T10" s="21"/>
      <c r="U10" s="21"/>
      <c r="V10" s="21"/>
      <c r="W10" s="13"/>
      <c r="X10" s="13"/>
      <c r="Y10" s="13"/>
      <c r="Z10" s="13"/>
      <c r="AA10" s="13"/>
      <c r="AB10" s="13"/>
    </row>
    <row r="11" spans="1:29" ht="21" customHeight="1">
      <c r="A11" s="73"/>
      <c r="B11" s="52"/>
      <c r="C11" s="53"/>
      <c r="D11" s="54"/>
      <c r="E11" s="54"/>
      <c r="F11" s="54"/>
      <c r="G11" s="54"/>
      <c r="H11" s="54"/>
      <c r="I11" s="54"/>
      <c r="J11" s="54"/>
      <c r="K11" s="76"/>
      <c r="L11" s="11"/>
      <c r="M11" s="11"/>
      <c r="N11" s="11"/>
      <c r="O11" s="11"/>
      <c r="P11" s="22"/>
      <c r="Q11" s="21"/>
      <c r="R11" s="21"/>
      <c r="S11" s="21"/>
      <c r="T11" s="21"/>
      <c r="U11" s="21"/>
      <c r="V11" s="21"/>
      <c r="W11" s="13"/>
      <c r="X11" s="13"/>
      <c r="Y11" s="13"/>
      <c r="Z11" s="13"/>
      <c r="AA11" s="13"/>
      <c r="AB11" s="13"/>
    </row>
    <row r="12" spans="1:29" ht="21" customHeight="1" thickBot="1">
      <c r="A12" s="73"/>
      <c r="B12" s="52"/>
      <c r="C12" s="53"/>
      <c r="D12" s="54"/>
      <c r="E12" s="54"/>
      <c r="F12" s="54"/>
      <c r="G12" s="54"/>
      <c r="H12" s="54"/>
      <c r="I12" s="54"/>
      <c r="J12" s="54"/>
      <c r="K12" s="76"/>
      <c r="L12" s="11"/>
      <c r="M12" s="11"/>
      <c r="N12" s="11"/>
      <c r="O12" s="11"/>
      <c r="P12" s="22"/>
      <c r="Q12" s="21"/>
      <c r="R12" s="21"/>
      <c r="S12" s="21"/>
      <c r="T12" s="21"/>
      <c r="U12" s="21"/>
      <c r="V12" s="21"/>
      <c r="W12" s="13"/>
      <c r="X12" s="13"/>
      <c r="Y12" s="13"/>
      <c r="Z12" s="13"/>
      <c r="AA12" s="13"/>
      <c r="AB12" s="13"/>
    </row>
    <row r="13" spans="1:29" ht="21" customHeight="1" thickTop="1" thickBot="1">
      <c r="A13" s="73"/>
      <c r="B13" s="112" t="s">
        <v>11</v>
      </c>
      <c r="C13" s="113"/>
      <c r="D13" s="113"/>
      <c r="E13" s="113"/>
      <c r="F13" s="113"/>
      <c r="G13" s="113"/>
      <c r="H13" s="113"/>
      <c r="I13" s="114"/>
      <c r="J13" s="54"/>
      <c r="K13" s="76"/>
      <c r="L13" s="11"/>
      <c r="M13" s="11"/>
      <c r="N13" s="11"/>
      <c r="O13" s="11"/>
      <c r="P13" s="22"/>
      <c r="Q13" s="21"/>
      <c r="R13" s="21"/>
      <c r="S13" s="21"/>
      <c r="T13" s="21"/>
      <c r="U13" s="21"/>
      <c r="V13" s="21"/>
      <c r="W13" s="13"/>
      <c r="X13" s="13"/>
      <c r="Y13" s="13"/>
      <c r="Z13" s="13"/>
      <c r="AA13" s="13"/>
      <c r="AB13" s="13"/>
    </row>
    <row r="14" spans="1:29" ht="21" customHeight="1" thickTop="1" thickBot="1">
      <c r="A14" s="77"/>
      <c r="B14" s="78"/>
      <c r="C14" s="79"/>
      <c r="D14" s="80"/>
      <c r="E14" s="80"/>
      <c r="F14" s="80"/>
      <c r="G14" s="80"/>
      <c r="H14" s="80"/>
      <c r="I14" s="80"/>
      <c r="J14" s="80"/>
      <c r="K14" s="81"/>
      <c r="L14" s="11"/>
      <c r="M14" s="11"/>
      <c r="N14" s="11"/>
      <c r="O14" s="11"/>
      <c r="P14" s="22"/>
      <c r="Q14" s="21"/>
      <c r="R14" s="21"/>
      <c r="S14" s="21"/>
      <c r="T14" s="21"/>
      <c r="U14" s="21"/>
      <c r="V14" s="21"/>
      <c r="W14" s="13"/>
      <c r="X14" s="13"/>
      <c r="Y14" s="13"/>
      <c r="Z14" s="13"/>
      <c r="AA14" s="13"/>
      <c r="AB14" s="13"/>
    </row>
    <row r="15" spans="1:29" ht="13.5" thickTop="1">
      <c r="B15" s="11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22"/>
      <c r="Q15" s="21"/>
      <c r="R15" s="21"/>
      <c r="S15" s="21"/>
      <c r="T15" s="21"/>
      <c r="U15" s="21"/>
      <c r="V15" s="21"/>
      <c r="W15" s="13"/>
      <c r="X15" s="13"/>
      <c r="Y15" s="13"/>
      <c r="Z15" s="13"/>
      <c r="AA15" s="13"/>
      <c r="AB15" s="13"/>
    </row>
    <row r="16" spans="1:29">
      <c r="B16" s="11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2"/>
      <c r="Q16" s="21"/>
      <c r="R16" s="21"/>
      <c r="S16" s="21"/>
      <c r="T16" s="21"/>
      <c r="U16" s="21"/>
      <c r="V16" s="21"/>
      <c r="W16" s="13"/>
      <c r="X16" s="13"/>
      <c r="Y16" s="13"/>
      <c r="Z16" s="13"/>
      <c r="AA16" s="13"/>
      <c r="AB16" s="13"/>
    </row>
    <row r="17" spans="2:28">
      <c r="B17" s="11"/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22"/>
      <c r="Q17" s="21"/>
      <c r="R17" s="21"/>
      <c r="S17" s="21"/>
      <c r="T17" s="21"/>
      <c r="U17" s="21"/>
      <c r="V17" s="21"/>
      <c r="W17" s="13"/>
      <c r="X17" s="13"/>
      <c r="Y17" s="13"/>
      <c r="Z17" s="13"/>
      <c r="AA17" s="13"/>
      <c r="AB17" s="13"/>
    </row>
    <row r="18" spans="2:28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3"/>
      <c r="AB18" s="13"/>
    </row>
    <row r="19" spans="2:28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13"/>
      <c r="X19" s="13"/>
      <c r="Y19" s="13"/>
      <c r="Z19" s="13"/>
      <c r="AA19" s="13"/>
      <c r="AB19" s="13"/>
    </row>
    <row r="20" spans="2:28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13"/>
      <c r="X20" s="13"/>
      <c r="Y20" s="13"/>
      <c r="Z20" s="13"/>
      <c r="AA20" s="13"/>
      <c r="AB20" s="13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8">
    <mergeCell ref="B13:I13"/>
    <mergeCell ref="A1:K1"/>
    <mergeCell ref="C10:E10"/>
    <mergeCell ref="B2:J2"/>
    <mergeCell ref="G10:I10"/>
    <mergeCell ref="C4:I4"/>
    <mergeCell ref="C6:E6"/>
    <mergeCell ref="G6:I6"/>
  </mergeCells>
  <phoneticPr fontId="0" type="noConversion"/>
  <dataValidations count="1">
    <dataValidation allowBlank="1" showInputMessage="1" showErrorMessage="1" prompt="LİG ADINI GİRİNİZ" sqref="A1:K1"/>
  </dataValidations>
  <printOptions horizontalCentered="1" verticalCentered="1"/>
  <pageMargins left="0" right="0" top="0.15748031496062992" bottom="0.11811023622047245" header="0.15748031496062992" footer="0.11811023622047245"/>
  <pageSetup paperSize="9" orientation="landscape" horizontalDpi="4294967293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I17"/>
  <sheetViews>
    <sheetView workbookViewId="0">
      <selection activeCell="B6" sqref="B6:B9"/>
    </sheetView>
  </sheetViews>
  <sheetFormatPr defaultRowHeight="12.75"/>
  <cols>
    <col min="1" max="1" width="6.7109375" customWidth="1"/>
    <col min="2" max="2" width="40.28515625" customWidth="1"/>
    <col min="3" max="8" width="5.7109375" customWidth="1"/>
  </cols>
  <sheetData>
    <row r="1" spans="1:9" ht="78.75" customHeight="1">
      <c r="A1" s="130" t="s">
        <v>0</v>
      </c>
      <c r="B1" s="131"/>
      <c r="C1" s="131"/>
      <c r="D1" s="131"/>
      <c r="E1" s="131"/>
      <c r="F1" s="131"/>
      <c r="G1" s="131"/>
      <c r="H1" s="131"/>
      <c r="I1" s="132"/>
    </row>
    <row r="2" spans="1:9" ht="13.5" thickBot="1">
      <c r="A2" s="88"/>
      <c r="B2" s="89"/>
      <c r="C2" s="89"/>
      <c r="D2" s="89"/>
      <c r="E2" s="89"/>
      <c r="F2" s="89"/>
      <c r="G2" s="89"/>
      <c r="H2" s="89"/>
      <c r="I2" s="90"/>
    </row>
    <row r="3" spans="1:9" ht="20.100000000000001" customHeight="1" thickBot="1">
      <c r="A3" s="134" t="s">
        <v>12</v>
      </c>
      <c r="B3" s="133" t="s">
        <v>1</v>
      </c>
      <c r="C3" s="135" t="s">
        <v>13</v>
      </c>
      <c r="D3" s="135"/>
      <c r="E3" s="135"/>
      <c r="F3" s="135"/>
      <c r="G3" s="135"/>
      <c r="H3" s="135"/>
      <c r="I3" s="133" t="s">
        <v>14</v>
      </c>
    </row>
    <row r="4" spans="1:9" ht="20.100000000000001" customHeight="1" thickBot="1">
      <c r="A4" s="134"/>
      <c r="B4" s="133"/>
      <c r="C4" s="135" t="s">
        <v>15</v>
      </c>
      <c r="D4" s="135"/>
      <c r="E4" s="135"/>
      <c r="F4" s="135"/>
      <c r="G4" s="135"/>
      <c r="H4" s="135"/>
      <c r="I4" s="133"/>
    </row>
    <row r="5" spans="1:9" ht="20.100000000000001" customHeight="1" thickBot="1">
      <c r="A5" s="134"/>
      <c r="B5" s="133"/>
      <c r="C5" s="101">
        <v>1</v>
      </c>
      <c r="D5" s="101">
        <v>2</v>
      </c>
      <c r="E5" s="101">
        <v>3</v>
      </c>
      <c r="F5" s="101">
        <v>4</v>
      </c>
      <c r="G5" s="101">
        <v>5</v>
      </c>
      <c r="H5" s="101">
        <v>6</v>
      </c>
      <c r="I5" s="133"/>
    </row>
    <row r="6" spans="1:9" ht="20.100000000000001" customHeight="1" thickBot="1">
      <c r="A6" s="94">
        <v>1</v>
      </c>
      <c r="B6" s="95" t="str">
        <f>[1]STATÜ!C15</f>
        <v>ANKARA METROPOL</v>
      </c>
      <c r="C6" s="96"/>
      <c r="D6" s="96"/>
      <c r="E6" s="96"/>
      <c r="F6" s="96"/>
      <c r="G6" s="96"/>
      <c r="H6" s="96"/>
      <c r="I6" s="97">
        <f>SUM(C6:H6)</f>
        <v>0</v>
      </c>
    </row>
    <row r="7" spans="1:9" ht="20.100000000000001" customHeight="1" thickBot="1">
      <c r="A7" s="94">
        <v>2</v>
      </c>
      <c r="B7" s="95" t="str">
        <f>[1]STATÜ!C16</f>
        <v>MAMAK SPOR</v>
      </c>
      <c r="C7" s="96"/>
      <c r="D7" s="96"/>
      <c r="E7" s="96"/>
      <c r="F7" s="96"/>
      <c r="G7" s="96"/>
      <c r="H7" s="96"/>
      <c r="I7" s="97">
        <f>SUM(C7:H7)</f>
        <v>0</v>
      </c>
    </row>
    <row r="8" spans="1:9" ht="20.100000000000001" customHeight="1" thickBot="1">
      <c r="A8" s="94">
        <v>3</v>
      </c>
      <c r="B8" s="95" t="str">
        <f>[1]STATÜ!C17</f>
        <v>KEÇİÖREN SPOR</v>
      </c>
      <c r="C8" s="96"/>
      <c r="D8" s="96"/>
      <c r="E8" s="96"/>
      <c r="F8" s="96"/>
      <c r="G8" s="96"/>
      <c r="H8" s="96"/>
      <c r="I8" s="97">
        <f>SUM(C8:H8)</f>
        <v>0</v>
      </c>
    </row>
    <row r="9" spans="1:9" ht="20.100000000000001" customHeight="1" thickBot="1">
      <c r="A9" s="94">
        <v>4</v>
      </c>
      <c r="B9" s="95" t="str">
        <f>[1]STATÜ!C18</f>
        <v>K.ÖREN BLD.BAĞLUM</v>
      </c>
      <c r="C9" s="96"/>
      <c r="D9" s="96"/>
      <c r="E9" s="96"/>
      <c r="F9" s="96"/>
      <c r="G9" s="96"/>
      <c r="H9" s="96"/>
      <c r="I9" s="97">
        <f>SUM(C9:H9)</f>
        <v>0</v>
      </c>
    </row>
    <row r="10" spans="1:9" ht="20.100000000000001" customHeight="1" thickBot="1">
      <c r="A10" s="91"/>
      <c r="B10" s="92">
        <f>SUM(C10:H10)</f>
        <v>0</v>
      </c>
      <c r="C10" s="92">
        <f t="shared" ref="C10:I10" si="0">SUM(C6:C9)</f>
        <v>0</v>
      </c>
      <c r="D10" s="92">
        <f t="shared" si="0"/>
        <v>0</v>
      </c>
      <c r="E10" s="92">
        <f t="shared" si="0"/>
        <v>0</v>
      </c>
      <c r="F10" s="92">
        <f t="shared" si="0"/>
        <v>0</v>
      </c>
      <c r="G10" s="92">
        <f t="shared" si="0"/>
        <v>0</v>
      </c>
      <c r="H10" s="92">
        <f t="shared" si="0"/>
        <v>0</v>
      </c>
      <c r="I10" s="93">
        <f t="shared" si="0"/>
        <v>0</v>
      </c>
    </row>
    <row r="11" spans="1:9">
      <c r="A11" s="82"/>
      <c r="B11" s="83"/>
      <c r="C11" s="83"/>
      <c r="D11" s="83"/>
      <c r="E11" s="83"/>
      <c r="F11" s="83"/>
      <c r="G11" s="83"/>
      <c r="H11" s="83"/>
      <c r="I11" s="84"/>
    </row>
    <row r="12" spans="1:9" ht="13.5" thickBot="1">
      <c r="A12" s="85"/>
      <c r="B12" s="86"/>
      <c r="C12" s="86"/>
      <c r="D12" s="86"/>
      <c r="E12" s="86"/>
      <c r="F12" s="86"/>
      <c r="G12" s="86"/>
      <c r="H12" s="86"/>
      <c r="I12" s="87"/>
    </row>
    <row r="13" spans="1:9" ht="19.5" thickBot="1">
      <c r="A13" s="127" t="s">
        <v>16</v>
      </c>
      <c r="B13" s="128"/>
      <c r="C13" s="128"/>
      <c r="D13" s="128"/>
      <c r="E13" s="128"/>
      <c r="F13" s="128"/>
      <c r="G13" s="128"/>
      <c r="H13" s="128"/>
      <c r="I13" s="129"/>
    </row>
    <row r="17" spans="4:4">
      <c r="D17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3:I13"/>
    <mergeCell ref="A1:I1"/>
    <mergeCell ref="I3:I5"/>
    <mergeCell ref="A3:A5"/>
    <mergeCell ref="B3:B5"/>
    <mergeCell ref="C3:H3"/>
    <mergeCell ref="C4:H4"/>
  </mergeCells>
  <phoneticPr fontId="0" type="noConversion"/>
  <dataValidations xWindow="468" yWindow="130" count="1">
    <dataValidation allowBlank="1" showInputMessage="1" showErrorMessage="1" prompt="LİG ADINI GİRİNİZ" sqref="A1:I1"/>
  </dataValidations>
  <printOptions horizontalCentered="1"/>
  <pageMargins left="0" right="0" top="0.15748031496062992" bottom="0.11811023622047245" header="0.15748031496062992" footer="0.11811023622047245"/>
  <pageSetup paperSize="9" orientation="portrait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U25"/>
  <sheetViews>
    <sheetView zoomScaleNormal="100" zoomScaleSheetLayoutView="75" workbookViewId="0">
      <selection activeCell="G20" sqref="G20"/>
    </sheetView>
  </sheetViews>
  <sheetFormatPr defaultRowHeight="12.75"/>
  <cols>
    <col min="1" max="1" width="6" customWidth="1"/>
    <col min="2" max="2" width="19.28515625" customWidth="1"/>
    <col min="3" max="21" width="5.140625" customWidth="1"/>
    <col min="22" max="27" width="3.28515625" customWidth="1"/>
    <col min="28" max="46" width="4.7109375" customWidth="1"/>
  </cols>
  <sheetData>
    <row r="1" spans="1:21" ht="23.25">
      <c r="A1" s="146" t="s">
        <v>17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21" customHeight="1">
      <c r="A2" s="136" t="s">
        <v>12</v>
      </c>
      <c r="B2" s="138" t="s">
        <v>1</v>
      </c>
      <c r="C2" s="147">
        <v>1</v>
      </c>
      <c r="D2" s="148"/>
      <c r="E2" s="149"/>
      <c r="F2" s="150">
        <v>2</v>
      </c>
      <c r="G2" s="151"/>
      <c r="H2" s="152"/>
      <c r="I2" s="147">
        <v>3</v>
      </c>
      <c r="J2" s="148"/>
      <c r="K2" s="149"/>
      <c r="L2" s="150">
        <v>4</v>
      </c>
      <c r="M2" s="151"/>
      <c r="N2" s="152"/>
      <c r="O2" s="147">
        <v>5</v>
      </c>
      <c r="P2" s="148"/>
      <c r="Q2" s="149"/>
      <c r="R2" s="150">
        <v>6</v>
      </c>
      <c r="S2" s="151"/>
      <c r="T2" s="152"/>
      <c r="U2" s="48"/>
    </row>
    <row r="3" spans="1:21" ht="18" customHeight="1">
      <c r="A3" s="137"/>
      <c r="B3" s="139"/>
      <c r="C3" s="102" t="s">
        <v>18</v>
      </c>
      <c r="D3" s="102" t="s">
        <v>19</v>
      </c>
      <c r="E3" s="102" t="s">
        <v>20</v>
      </c>
      <c r="F3" s="103" t="s">
        <v>18</v>
      </c>
      <c r="G3" s="103" t="s">
        <v>19</v>
      </c>
      <c r="H3" s="103" t="s">
        <v>20</v>
      </c>
      <c r="I3" s="102" t="s">
        <v>18</v>
      </c>
      <c r="J3" s="102" t="s">
        <v>19</v>
      </c>
      <c r="K3" s="102" t="s">
        <v>20</v>
      </c>
      <c r="L3" s="103" t="s">
        <v>18</v>
      </c>
      <c r="M3" s="103" t="s">
        <v>19</v>
      </c>
      <c r="N3" s="103" t="s">
        <v>20</v>
      </c>
      <c r="O3" s="102" t="s">
        <v>18</v>
      </c>
      <c r="P3" s="102" t="s">
        <v>19</v>
      </c>
      <c r="Q3" s="102" t="s">
        <v>20</v>
      </c>
      <c r="R3" s="103" t="s">
        <v>18</v>
      </c>
      <c r="S3" s="103" t="s">
        <v>19</v>
      </c>
      <c r="T3" s="103" t="s">
        <v>20</v>
      </c>
      <c r="U3" s="48"/>
    </row>
    <row r="4" spans="1:21" ht="18" customHeight="1">
      <c r="A4" s="9">
        <v>1</v>
      </c>
      <c r="B4" s="10" t="str">
        <f>T!B6</f>
        <v>ANKARA METROPOL</v>
      </c>
      <c r="C4" s="49">
        <f>'P '!$B$5</f>
        <v>0</v>
      </c>
      <c r="D4" s="36">
        <f>'P '!$C$5</f>
        <v>1</v>
      </c>
      <c r="E4" s="36">
        <f>'P '!$D$5</f>
        <v>0</v>
      </c>
      <c r="F4" s="47">
        <f>'P '!$B$5+'P '!$O$6</f>
        <v>0</v>
      </c>
      <c r="G4" s="34">
        <f>'P '!$C$5+'P '!$P$6</f>
        <v>2</v>
      </c>
      <c r="H4" s="34">
        <f>'P '!$D$5+'P '!$Q$6</f>
        <v>0</v>
      </c>
      <c r="I4" s="49">
        <f>'P '!$B$5+'P '!$O$6+'P '!$T$5</f>
        <v>0</v>
      </c>
      <c r="J4" s="36">
        <f>'P '!$C$5+'P '!$P$6+'P '!$U$5</f>
        <v>3</v>
      </c>
      <c r="K4" s="36">
        <f>'P '!$D$5+'P '!$Q$6+'P '!$V$5</f>
        <v>0</v>
      </c>
      <c r="L4" s="47">
        <f>'P '!$B$5+'P '!$O$6+'P '!$T$5+'P '!$F$11</f>
        <v>0</v>
      </c>
      <c r="M4" s="34">
        <f>'P '!$C$5+'P '!$P$6+'P '!$U$5+'P '!$G$11</f>
        <v>4</v>
      </c>
      <c r="N4" s="34">
        <f>'P '!$D$5+'P '!$Q$6+'P '!$V$5+'P '!$H$11</f>
        <v>0</v>
      </c>
      <c r="O4" s="49">
        <f>'P '!$B$5+'P '!$O$6+'P '!$T$5+'P '!$F$11+'P '!$K$12</f>
        <v>0</v>
      </c>
      <c r="P4" s="36">
        <f>'P '!$C$5+'P '!$P$6+'P '!$U$5+'P '!$G$11+'P '!$L$12</f>
        <v>5</v>
      </c>
      <c r="Q4" s="36">
        <f>'P '!$D$5+'P '!$Q$6+'P '!$V$5+'P '!$H$11+'P '!$M$12</f>
        <v>0</v>
      </c>
      <c r="R4" s="47">
        <f>'P '!$B$5+'P '!$O$6+'P '!$T$5+'P '!$F$11+'P '!$K$12+'P '!$X$11</f>
        <v>0</v>
      </c>
      <c r="S4" s="34">
        <f>'P '!$C$5+'P '!$P$6+'P '!$U$5+'P '!$G$11+'P '!$L$12+'P '!$Y$11</f>
        <v>6</v>
      </c>
      <c r="T4" s="34">
        <f>'P '!$D$5+'P '!$Q$6+'P '!$V$5+'P '!$H$11+'P '!$M$12+'P '!$Z$11</f>
        <v>0</v>
      </c>
      <c r="U4" s="48">
        <v>1</v>
      </c>
    </row>
    <row r="5" spans="1:21" ht="18" customHeight="1">
      <c r="A5" s="9">
        <v>2</v>
      </c>
      <c r="B5" s="10" t="str">
        <f>T!B7</f>
        <v>MAMAK SPOR</v>
      </c>
      <c r="C5" s="49">
        <f>'P '!$B$6</f>
        <v>0</v>
      </c>
      <c r="D5" s="36">
        <f>'P '!$C$6</f>
        <v>1</v>
      </c>
      <c r="E5" s="36">
        <f>'P '!$D$6</f>
        <v>0</v>
      </c>
      <c r="F5" s="47">
        <f>'P '!$B$6+'P '!$O$5</f>
        <v>0</v>
      </c>
      <c r="G5" s="34">
        <f>'P '!$C$6+'P '!$P$5</f>
        <v>2</v>
      </c>
      <c r="H5" s="34">
        <f>'P '!$D$6+'P '!$Q$5</f>
        <v>0</v>
      </c>
      <c r="I5" s="49">
        <f>'P '!$B$6+'P '!$O$5+'P '!$X$5</f>
        <v>0</v>
      </c>
      <c r="J5" s="36">
        <f>'P '!$C$6+'P '!$P$5+'P '!$Y$5</f>
        <v>3</v>
      </c>
      <c r="K5" s="36">
        <f>'P '!$D$6+'P '!$Q$5+'P '!$Z$5</f>
        <v>0</v>
      </c>
      <c r="L5" s="47">
        <f>'P '!$B$6+'P '!$O$5+'P '!$X$5+'P '!$F$12</f>
        <v>0</v>
      </c>
      <c r="M5" s="34">
        <f>'P '!$C$6+'P '!$P$5+'P '!$Y$5+'P '!$G412</f>
        <v>3</v>
      </c>
      <c r="N5" s="34">
        <f>'P '!$D$6+'P '!$Q$5+'P '!$Z$5+'P '!$H$12</f>
        <v>0</v>
      </c>
      <c r="O5" s="49">
        <f>'P '!$B$6+'P '!$O$5+'P '!$X$5+'P '!$F$12+'P '!$K$11</f>
        <v>0</v>
      </c>
      <c r="P5" s="36">
        <f>'P '!$C$6+'P '!$P$5+'P '!$Y$5+'P '!$G412+'P '!$L$11</f>
        <v>4</v>
      </c>
      <c r="Q5" s="36">
        <f>'P '!$D$6+'P '!$Q$5+'P '!$Z$5+'P '!$H$12+'P '!$M$11</f>
        <v>0</v>
      </c>
      <c r="R5" s="47">
        <f>'P '!$B$6+'P '!$O$5+'P '!$X$5+'P '!$F$12+'P '!$K$11+'P '!$T$11</f>
        <v>0</v>
      </c>
      <c r="S5" s="34">
        <f>'P '!$C$6+'P '!$P$5+'P '!$Y$5+'P '!$G412+'P '!$L$11+'P '!$U$11</f>
        <v>5</v>
      </c>
      <c r="T5" s="34">
        <f>'P '!$D$6+'P '!$Q$5+'P '!$Z$5+'P '!$H$12+'P '!$M$11+'P '!$V$11</f>
        <v>0</v>
      </c>
      <c r="U5" s="48">
        <v>2</v>
      </c>
    </row>
    <row r="6" spans="1:21" ht="18" customHeight="1">
      <c r="A6" s="9">
        <v>3</v>
      </c>
      <c r="B6" s="10" t="str">
        <f>T!B8</f>
        <v>KEÇİÖREN SPOR</v>
      </c>
      <c r="C6" s="49">
        <f>'P '!$F$6</f>
        <v>0</v>
      </c>
      <c r="D6" s="36">
        <f>'P '!$G$6</f>
        <v>1</v>
      </c>
      <c r="E6" s="36">
        <f>'P '!$H$6</f>
        <v>0</v>
      </c>
      <c r="F6" s="47">
        <f>'P '!$F$6+'P '!$K$6</f>
        <v>0</v>
      </c>
      <c r="G6" s="34">
        <f>'P '!$G$6+'P '!$L$6</f>
        <v>2</v>
      </c>
      <c r="H6" s="34">
        <f>'P '!$H$6+'P '!$M$6</f>
        <v>0</v>
      </c>
      <c r="I6" s="49">
        <f>'P '!$F$6+'P '!$K$6+'P '!$T$6</f>
        <v>0</v>
      </c>
      <c r="J6" s="36">
        <f>'P '!$G$6+'P '!$L$6+'P '!$U$6</f>
        <v>3</v>
      </c>
      <c r="K6" s="36">
        <f>'P '!$H$6+'P '!$M$6+'P '!$V$6</f>
        <v>0</v>
      </c>
      <c r="L6" s="47">
        <f>'P '!$F$6+'P '!$K$6+'P '!$T$6+'P '!$B$12</f>
        <v>0</v>
      </c>
      <c r="M6" s="34">
        <f>'P '!$G$6+'P '!$L$6+'P '!$U$6+'P '!$C$12</f>
        <v>4</v>
      </c>
      <c r="N6" s="34">
        <f>'P '!$H$6+'P '!$M$6+'P '!$V$6+'P '!$D$12</f>
        <v>0</v>
      </c>
      <c r="O6" s="49">
        <f>'P '!$F$6+'P '!$K$6+'P '!$T$6+'P '!$B$12+'P '!$O$12</f>
        <v>0</v>
      </c>
      <c r="P6" s="36">
        <f>'P '!$G$6+'P '!$L$6+'P '!$U$6+'P '!$C$12+'P '!$P$12</f>
        <v>5</v>
      </c>
      <c r="Q6" s="36">
        <f>'P '!$H$6+'P '!$M$6+'P '!$V$6+'P '!$D$12+'P '!$Q$12</f>
        <v>0</v>
      </c>
      <c r="R6" s="47">
        <f>'P '!$F$6+'P '!$K$6+'P '!$T$6+'P '!$B$12+'P '!$O$12+'P '!$X$12</f>
        <v>0</v>
      </c>
      <c r="S6" s="34">
        <f>'P '!$G$6+'P '!$L$6+'P '!$U$6+'P '!$C$12+'P '!$P$12+'P '!$Y$12</f>
        <v>6</v>
      </c>
      <c r="T6" s="34">
        <f>'P '!$H$6+'P '!$M$6+'P '!$V$6+'P '!$D$12+'P '!$Q$12+'P '!$Z$12</f>
        <v>0</v>
      </c>
      <c r="U6" s="48">
        <v>3</v>
      </c>
    </row>
    <row r="7" spans="1:21" ht="18" customHeight="1">
      <c r="A7" s="9">
        <v>4</v>
      </c>
      <c r="B7" s="10" t="str">
        <f>T!B9</f>
        <v>K.ÖREN BLD.BAĞLUM</v>
      </c>
      <c r="C7" s="49">
        <f>'P '!$F$5</f>
        <v>0</v>
      </c>
      <c r="D7" s="36">
        <f>'P '!$G$5</f>
        <v>1</v>
      </c>
      <c r="E7" s="36">
        <f>'P '!$H$5</f>
        <v>0</v>
      </c>
      <c r="F7" s="47">
        <f>'P '!$F$5+'P '!$K$5</f>
        <v>0</v>
      </c>
      <c r="G7" s="34">
        <f>'P '!$G$5+'P '!$L5</f>
        <v>2</v>
      </c>
      <c r="H7" s="34">
        <f>'P '!$H$5+'P '!$M$5</f>
        <v>0</v>
      </c>
      <c r="I7" s="49">
        <f>'P '!$F$5+'P '!$K$5+'P '!$X$6</f>
        <v>0</v>
      </c>
      <c r="J7" s="36">
        <f>'P '!$G$5+'P '!$L5+'P '!$Y$6</f>
        <v>3</v>
      </c>
      <c r="K7" s="36">
        <f>'P '!$H$5+'P '!$M$5+'P '!$Z$6</f>
        <v>0</v>
      </c>
      <c r="L7" s="47">
        <f>'P '!$F$5+'P '!$K$5+'P '!$X$6+'P '!$B$11</f>
        <v>0</v>
      </c>
      <c r="M7" s="34">
        <f>'P '!$G$5+'P '!$L5+'P '!$Y$6+'P '!$C$11</f>
        <v>4</v>
      </c>
      <c r="N7" s="34">
        <f>'P '!$H$5+'P '!$M$5+'P '!$Z$6+'P '!$D$11</f>
        <v>0</v>
      </c>
      <c r="O7" s="49">
        <f>'P '!$F$5+'P '!$K$5+'P '!$X$6+'P '!$B$11+'P '!$O$11</f>
        <v>0</v>
      </c>
      <c r="P7" s="36">
        <f>'P '!$G$5+'P '!$L5+'P '!$Y$6+'P '!$C$11+'P '!$P$11</f>
        <v>5</v>
      </c>
      <c r="Q7" s="36">
        <f>'P '!$H$5+'P '!$M$5+'P '!$Z$6+'P '!$D$11+'P '!$Q$11</f>
        <v>0</v>
      </c>
      <c r="R7" s="47">
        <f>'P '!$F$5+'P '!$K$5+'P '!$X$6+'P '!$B$11+'P '!$O$11+'P '!$T$12</f>
        <v>0</v>
      </c>
      <c r="S7" s="34">
        <f>'P '!$G$5+'P '!$L5+'P '!$Y$6+'P '!$C$11+'P '!$P$11+'P '!$U$12</f>
        <v>6</v>
      </c>
      <c r="T7" s="34">
        <f>'P '!$H$5+'P '!$M$5+'P '!$Z$6+'P '!$D$11+'P '!$Q$11+'P '!$V$12</f>
        <v>0</v>
      </c>
      <c r="U7" s="48">
        <v>4</v>
      </c>
    </row>
    <row r="8" spans="1:21" ht="18" customHeight="1">
      <c r="A8" s="145" t="s">
        <v>14</v>
      </c>
      <c r="B8" s="145"/>
      <c r="C8" s="36">
        <f t="shared" ref="C8:T8" si="0">SUM(C4:C7)</f>
        <v>0</v>
      </c>
      <c r="D8" s="36">
        <f t="shared" si="0"/>
        <v>4</v>
      </c>
      <c r="E8" s="36">
        <f t="shared" si="0"/>
        <v>0</v>
      </c>
      <c r="F8" s="34">
        <f t="shared" si="0"/>
        <v>0</v>
      </c>
      <c r="G8" s="34">
        <f t="shared" si="0"/>
        <v>8</v>
      </c>
      <c r="H8" s="34">
        <f t="shared" si="0"/>
        <v>0</v>
      </c>
      <c r="I8" s="36">
        <f t="shared" si="0"/>
        <v>0</v>
      </c>
      <c r="J8" s="36">
        <f t="shared" si="0"/>
        <v>12</v>
      </c>
      <c r="K8" s="36">
        <f t="shared" si="0"/>
        <v>0</v>
      </c>
      <c r="L8" s="34">
        <f t="shared" si="0"/>
        <v>0</v>
      </c>
      <c r="M8" s="34">
        <f t="shared" si="0"/>
        <v>15</v>
      </c>
      <c r="N8" s="34">
        <f t="shared" si="0"/>
        <v>0</v>
      </c>
      <c r="O8" s="36">
        <f t="shared" si="0"/>
        <v>0</v>
      </c>
      <c r="P8" s="36">
        <f t="shared" si="0"/>
        <v>19</v>
      </c>
      <c r="Q8" s="36">
        <f t="shared" si="0"/>
        <v>0</v>
      </c>
      <c r="R8" s="47">
        <f t="shared" si="0"/>
        <v>0</v>
      </c>
      <c r="S8" s="47">
        <f t="shared" si="0"/>
        <v>23</v>
      </c>
      <c r="T8" s="47">
        <f t="shared" si="0"/>
        <v>0</v>
      </c>
      <c r="U8" s="48"/>
    </row>
    <row r="9" spans="1:21" ht="18" customHeight="1">
      <c r="A9" s="29"/>
      <c r="B9" s="24"/>
      <c r="C9" s="24"/>
      <c r="D9" s="24"/>
      <c r="E9" s="29"/>
      <c r="F9" s="24"/>
      <c r="G9" s="24"/>
      <c r="H9" s="24"/>
      <c r="I9" s="24"/>
      <c r="J9" s="29"/>
      <c r="K9" s="24"/>
      <c r="L9" s="24"/>
      <c r="M9" s="24"/>
      <c r="N9" s="29"/>
      <c r="O9" s="24"/>
      <c r="P9" s="24"/>
      <c r="Q9" s="24"/>
      <c r="R9" s="31"/>
      <c r="S9" s="29"/>
      <c r="T9" s="24"/>
      <c r="U9" s="1"/>
    </row>
    <row r="10" spans="1:21" ht="18" customHeight="1">
      <c r="A10" s="136" t="s">
        <v>12</v>
      </c>
      <c r="B10" s="138" t="s">
        <v>1</v>
      </c>
      <c r="C10" s="140">
        <v>1</v>
      </c>
      <c r="D10" s="141"/>
      <c r="E10" s="142">
        <v>2</v>
      </c>
      <c r="F10" s="143"/>
      <c r="G10" s="140">
        <v>3</v>
      </c>
      <c r="H10" s="141"/>
      <c r="I10" s="142">
        <v>4</v>
      </c>
      <c r="J10" s="143"/>
      <c r="K10" s="140">
        <v>5</v>
      </c>
      <c r="L10" s="141"/>
      <c r="M10" s="142">
        <v>6</v>
      </c>
      <c r="N10" s="143"/>
      <c r="O10" s="8"/>
      <c r="U10" s="1"/>
    </row>
    <row r="11" spans="1:21" ht="18" customHeight="1">
      <c r="A11" s="137"/>
      <c r="B11" s="139"/>
      <c r="C11" s="34" t="s">
        <v>21</v>
      </c>
      <c r="D11" s="34" t="s">
        <v>22</v>
      </c>
      <c r="E11" s="36" t="s">
        <v>21</v>
      </c>
      <c r="F11" s="36" t="s">
        <v>22</v>
      </c>
      <c r="G11" s="34" t="s">
        <v>21</v>
      </c>
      <c r="H11" s="34" t="s">
        <v>22</v>
      </c>
      <c r="I11" s="36" t="s">
        <v>21</v>
      </c>
      <c r="J11" s="36" t="s">
        <v>22</v>
      </c>
      <c r="K11" s="34" t="s">
        <v>21</v>
      </c>
      <c r="L11" s="34" t="s">
        <v>22</v>
      </c>
      <c r="M11" s="36" t="s">
        <v>21</v>
      </c>
      <c r="N11" s="36" t="s">
        <v>22</v>
      </c>
      <c r="O11" s="8"/>
      <c r="U11" s="1"/>
    </row>
    <row r="12" spans="1:21" ht="18" customHeight="1">
      <c r="A12" s="9">
        <v>1</v>
      </c>
      <c r="B12" s="10" t="str">
        <f>T!B6</f>
        <v>ANKARA METROPOL</v>
      </c>
      <c r="C12" s="34">
        <f>F!$C$7</f>
        <v>0</v>
      </c>
      <c r="D12" s="34">
        <f>F!$D$7</f>
        <v>0</v>
      </c>
      <c r="E12" s="36">
        <f>F!$C$7+F!$I$8</f>
        <v>0</v>
      </c>
      <c r="F12" s="36">
        <f>F!$D$7+F!$H$8</f>
        <v>0</v>
      </c>
      <c r="G12" s="34">
        <f>F!$C$7+F!$I$8+F!$M$7</f>
        <v>0</v>
      </c>
      <c r="H12" s="34">
        <f>F!$D$7+F!$H$8+F!$N$7</f>
        <v>0</v>
      </c>
      <c r="I12" s="36">
        <f>F!$C$7+F!$I$8+F!$M$7+F!$D$14</f>
        <v>0</v>
      </c>
      <c r="J12" s="36">
        <f>F!$D$7+F!$H$8+F!$N$7+F!$C$14</f>
        <v>0</v>
      </c>
      <c r="K12" s="34">
        <f>F!$C$7+F!$I$8+F!$M$7+F!$D$14+F!$H$15</f>
        <v>0</v>
      </c>
      <c r="L12" s="34">
        <f>F!$D$7+F!$H$8+F!$N$7+F!$C$14+F!$I$15</f>
        <v>0</v>
      </c>
      <c r="M12" s="36">
        <f>F!$C$7+F!$I$8+F!$M$7+F!$D$14+F!$H$15+F!$N$14</f>
        <v>0</v>
      </c>
      <c r="N12" s="36">
        <f>F!$D$7+F!$H$8+F!$N$7+F!$C$14+F!$I$15+F!$M$14</f>
        <v>0</v>
      </c>
      <c r="O12" s="8">
        <v>1</v>
      </c>
      <c r="U12" s="1"/>
    </row>
    <row r="13" spans="1:21" ht="18" customHeight="1">
      <c r="A13" s="9">
        <v>2</v>
      </c>
      <c r="B13" s="10" t="str">
        <f>T!B7</f>
        <v>MAMAK SPOR</v>
      </c>
      <c r="C13" s="34">
        <f>F!$C$8</f>
        <v>0</v>
      </c>
      <c r="D13" s="34">
        <f>F!$D$8</f>
        <v>0</v>
      </c>
      <c r="E13" s="36">
        <f>F!$C$8+F!$I$7</f>
        <v>0</v>
      </c>
      <c r="F13" s="36">
        <f>F!$D$8+F!$H$7</f>
        <v>0</v>
      </c>
      <c r="G13" s="34">
        <f>F!$C$8+F!$I$7+F!$N$7</f>
        <v>0</v>
      </c>
      <c r="H13" s="34">
        <f>F!$D$8+F!$H$7+F!$M$7</f>
        <v>0</v>
      </c>
      <c r="I13" s="36">
        <f>F!$C$8+F!$I$7+F!$N$7+F!$D$15</f>
        <v>0</v>
      </c>
      <c r="J13" s="36">
        <f>F!$D$8+F!$H$7+F!$M$7+F!$C$15</f>
        <v>0</v>
      </c>
      <c r="K13" s="34">
        <f>F!$C$8+F!$I$7+F!$N$7+F!$D$15+F!$H$14</f>
        <v>0</v>
      </c>
      <c r="L13" s="34">
        <f>F!$D$8+F!$H$7+F!$M$7+F!$C$15+F!$I$14</f>
        <v>0</v>
      </c>
      <c r="M13" s="36">
        <f>F!$C$8+F!$I$7+F!$N$7+F!$D$15+F!$H$14+F!$M$14</f>
        <v>0</v>
      </c>
      <c r="N13" s="36">
        <f>F!$D$8+F!$H$7+F!$M$7+F!$C$15+F!$I$14+F!$N$14</f>
        <v>0</v>
      </c>
      <c r="O13" s="8">
        <v>2</v>
      </c>
      <c r="U13" s="1"/>
    </row>
    <row r="14" spans="1:21" ht="18" customHeight="1">
      <c r="A14" s="9">
        <v>3</v>
      </c>
      <c r="B14" s="10" t="str">
        <f>T!B8</f>
        <v>KEÇİÖREN SPOR</v>
      </c>
      <c r="C14" s="34">
        <f>F!$D$8</f>
        <v>0</v>
      </c>
      <c r="D14" s="34">
        <f>F!$C$8</f>
        <v>0</v>
      </c>
      <c r="E14" s="36">
        <f>F!$D$8+F!$H$8</f>
        <v>0</v>
      </c>
      <c r="F14" s="36">
        <f>F!$C$8+F!$I$8</f>
        <v>0</v>
      </c>
      <c r="G14" s="34">
        <f>F!$D$8+F!$H$8+F!$M$8</f>
        <v>0</v>
      </c>
      <c r="H14" s="34">
        <f>F!$C$8+F!$I$8+F!$N$8</f>
        <v>0</v>
      </c>
      <c r="I14" s="36">
        <f>F!$D$8+F!$H$8+F!$M$8+F!$C$15</f>
        <v>0</v>
      </c>
      <c r="J14" s="36">
        <f>F!$C$8+F!$I$8+F!$N$8+F!$D$15</f>
        <v>0</v>
      </c>
      <c r="K14" s="34">
        <f>F!$D$8+F!$H$8+F!$M$8+F!$C$15+F!$I$15</f>
        <v>0</v>
      </c>
      <c r="L14" s="34">
        <f>F!$C$8+F!$I$8+F!$N$8+F!$D$15+F!$H$15</f>
        <v>0</v>
      </c>
      <c r="M14" s="36">
        <f>F!$D$8+F!$H$8+F!$M$8+F!$C$15+F!$I$15+F!$N$15</f>
        <v>0</v>
      </c>
      <c r="N14" s="36">
        <f>F!$C$8+F!$I$8+F!$N$8+F!$D$15+F!$H$15+F!$M$15</f>
        <v>0</v>
      </c>
      <c r="O14" s="8">
        <v>3</v>
      </c>
      <c r="U14" s="1"/>
    </row>
    <row r="15" spans="1:21" ht="18" customHeight="1">
      <c r="A15" s="9">
        <v>4</v>
      </c>
      <c r="B15" s="10" t="str">
        <f>T!B9</f>
        <v>K.ÖREN BLD.BAĞLUM</v>
      </c>
      <c r="C15" s="34">
        <f>F!$D$7</f>
        <v>0</v>
      </c>
      <c r="D15" s="34">
        <f>F!$C$7</f>
        <v>0</v>
      </c>
      <c r="E15" s="36">
        <f>F!$D$7+F!$H$7</f>
        <v>0</v>
      </c>
      <c r="F15" s="36">
        <f>F!$C$7+F!$I$7</f>
        <v>0</v>
      </c>
      <c r="G15" s="34">
        <f>F!$D$7+F!$H$7+F!$N$8</f>
        <v>0</v>
      </c>
      <c r="H15" s="34">
        <f>F!$C$7+F!$I$7+F!$M$8</f>
        <v>0</v>
      </c>
      <c r="I15" s="36">
        <f>F!$D$7+F!$H$7+F!$N$8+F!$C$14</f>
        <v>0</v>
      </c>
      <c r="J15" s="36">
        <f>F!$C$7+F!$I$7+F!$M$8+F!$D$14</f>
        <v>0</v>
      </c>
      <c r="K15" s="34">
        <f>F!$D$7+F!$H$7+F!$N$8+F!$C$14+F!$I$14</f>
        <v>0</v>
      </c>
      <c r="L15" s="34">
        <f>F!$C$7+F!$I$7+F!$M$8+F!$D$14+F!$H$14</f>
        <v>0</v>
      </c>
      <c r="M15" s="36">
        <f>F!$D$7+F!$H$7+F!$N$8+F!$C$14+F!$I$14+F!$M$15</f>
        <v>0</v>
      </c>
      <c r="N15" s="36">
        <f>F!$C$7+F!$I$7+F!$M$8+F!$D$14+F!$H$14+F!$N$15</f>
        <v>0</v>
      </c>
      <c r="O15" s="8">
        <v>4</v>
      </c>
      <c r="U15" s="1"/>
    </row>
    <row r="16" spans="1:21" ht="18" customHeight="1">
      <c r="A16" s="145" t="s">
        <v>14</v>
      </c>
      <c r="B16" s="145"/>
      <c r="C16" s="34">
        <f t="shared" ref="C16:N16" si="1">SUM(C12:C15)</f>
        <v>0</v>
      </c>
      <c r="D16" s="34">
        <f t="shared" si="1"/>
        <v>0</v>
      </c>
      <c r="E16" s="36">
        <f t="shared" si="1"/>
        <v>0</v>
      </c>
      <c r="F16" s="36">
        <f t="shared" si="1"/>
        <v>0</v>
      </c>
      <c r="G16" s="34">
        <f t="shared" si="1"/>
        <v>0</v>
      </c>
      <c r="H16" s="34">
        <f t="shared" si="1"/>
        <v>0</v>
      </c>
      <c r="I16" s="36">
        <f t="shared" si="1"/>
        <v>0</v>
      </c>
      <c r="J16" s="36">
        <f t="shared" si="1"/>
        <v>0</v>
      </c>
      <c r="K16" s="34">
        <f t="shared" si="1"/>
        <v>0</v>
      </c>
      <c r="L16" s="34">
        <f t="shared" si="1"/>
        <v>0</v>
      </c>
      <c r="M16" s="36">
        <f t="shared" si="1"/>
        <v>0</v>
      </c>
      <c r="N16" s="36">
        <f t="shared" si="1"/>
        <v>0</v>
      </c>
      <c r="O16" s="8"/>
      <c r="U16" s="1"/>
    </row>
    <row r="17" spans="1:21" ht="18" customHeight="1">
      <c r="A17" s="28"/>
      <c r="B17" s="25"/>
      <c r="C17" s="25"/>
      <c r="D17" s="25"/>
      <c r="E17" s="25"/>
      <c r="F17" s="28"/>
      <c r="G17" s="28"/>
      <c r="H17" s="28"/>
      <c r="I17" s="28"/>
      <c r="J17" s="28"/>
      <c r="K17" s="25"/>
      <c r="L17" s="25"/>
      <c r="M17" s="25"/>
      <c r="N17" s="25"/>
      <c r="O17" s="28"/>
      <c r="P17" s="28"/>
      <c r="Q17" s="28"/>
      <c r="R17" s="31"/>
      <c r="S17" s="31"/>
      <c r="T17" s="31"/>
      <c r="U17" s="1"/>
    </row>
    <row r="18" spans="1:21" ht="1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31"/>
      <c r="S18" s="31"/>
      <c r="T18" s="31"/>
      <c r="U18" s="1"/>
    </row>
    <row r="19" spans="1:21" ht="18" customHeight="1">
      <c r="A19" s="26"/>
      <c r="B19" s="144" t="s">
        <v>23</v>
      </c>
      <c r="C19" s="144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1"/>
      <c r="S19" s="31"/>
      <c r="T19" s="31"/>
      <c r="U19" s="1"/>
    </row>
    <row r="20" spans="1:21" ht="1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30"/>
      <c r="L20" s="30"/>
      <c r="M20" s="30"/>
      <c r="N20" s="26"/>
      <c r="O20" s="30"/>
      <c r="P20" s="30"/>
      <c r="Q20" s="30"/>
      <c r="R20" s="31"/>
      <c r="S20" s="31"/>
      <c r="T20" s="31"/>
      <c r="U20" s="1"/>
    </row>
    <row r="21" spans="1:21" ht="15" customHeight="1">
      <c r="A21" s="32"/>
      <c r="B21" s="32"/>
      <c r="C21" s="32"/>
      <c r="D21" s="32"/>
      <c r="E21" s="32"/>
      <c r="F21" s="32"/>
      <c r="G21" s="32"/>
      <c r="H21" s="32"/>
      <c r="I21" s="24"/>
      <c r="J21" s="32"/>
      <c r="K21" s="32"/>
      <c r="L21" s="32"/>
      <c r="M21" s="32"/>
      <c r="N21" s="32"/>
      <c r="O21" s="32"/>
      <c r="P21" s="32"/>
      <c r="Q21" s="32"/>
      <c r="R21" s="31"/>
      <c r="S21" s="32"/>
      <c r="T21" s="32"/>
      <c r="U21" s="1"/>
    </row>
    <row r="22" spans="1:21" ht="15" customHeight="1">
      <c r="A22" s="32"/>
      <c r="B22" s="32"/>
      <c r="C22" s="32"/>
      <c r="D22" s="32"/>
      <c r="E22" s="32"/>
      <c r="F22" s="32"/>
      <c r="G22" s="32"/>
      <c r="H22" s="32"/>
      <c r="I22" s="24"/>
      <c r="J22" s="32"/>
      <c r="K22" s="32"/>
      <c r="L22" s="32"/>
      <c r="M22" s="32"/>
      <c r="N22" s="32"/>
      <c r="O22" s="32"/>
      <c r="P22" s="32"/>
      <c r="Q22" s="32"/>
      <c r="R22" s="31"/>
      <c r="S22" s="32"/>
      <c r="T22" s="32"/>
      <c r="U22" s="1"/>
    </row>
    <row r="23" spans="1:21" ht="15" customHeight="1">
      <c r="A23" s="32"/>
      <c r="B23" s="32"/>
      <c r="C23" s="32"/>
      <c r="D23" s="32"/>
      <c r="E23" s="32"/>
      <c r="F23" s="32"/>
      <c r="G23" s="32"/>
      <c r="H23" s="32"/>
      <c r="I23" s="24"/>
      <c r="J23" s="32"/>
      <c r="K23" s="32"/>
      <c r="L23" s="32"/>
      <c r="M23" s="32"/>
      <c r="N23" s="32"/>
      <c r="O23" s="32"/>
      <c r="P23" s="32"/>
      <c r="Q23" s="32"/>
      <c r="R23" s="31"/>
      <c r="S23" s="32"/>
      <c r="T23" s="32"/>
      <c r="U23" s="1"/>
    </row>
    <row r="24" spans="1:21" ht="15" customHeight="1">
      <c r="A24" s="28"/>
      <c r="B24" s="24"/>
      <c r="C24" s="24"/>
      <c r="D24" s="24"/>
      <c r="E24" s="29"/>
      <c r="F24" s="24"/>
      <c r="G24" s="24"/>
      <c r="H24" s="24"/>
      <c r="I24" s="24"/>
      <c r="J24" s="28"/>
      <c r="K24" s="24"/>
      <c r="L24" s="24"/>
      <c r="M24" s="24"/>
      <c r="N24" s="26"/>
      <c r="O24" s="24"/>
      <c r="P24" s="24"/>
      <c r="Q24" s="24"/>
      <c r="R24" s="27"/>
      <c r="S24" s="27"/>
      <c r="T24" s="27"/>
    </row>
    <row r="25" spans="1:21" ht="15" customHeight="1">
      <c r="A25" s="28"/>
      <c r="B25" s="24"/>
      <c r="C25" s="24"/>
      <c r="D25" s="24"/>
      <c r="E25" s="29"/>
      <c r="F25" s="24"/>
      <c r="G25" s="24"/>
      <c r="H25" s="24"/>
      <c r="I25" s="24"/>
      <c r="J25" s="28"/>
      <c r="K25" s="24"/>
      <c r="L25" s="24"/>
      <c r="M25" s="24"/>
      <c r="N25" s="26"/>
      <c r="O25" s="24"/>
      <c r="P25" s="24"/>
      <c r="Q25" s="24"/>
      <c r="R25" s="27"/>
      <c r="S25" s="27"/>
      <c r="T25" s="27"/>
    </row>
  </sheetData>
  <mergeCells count="20">
    <mergeCell ref="M10:N10"/>
    <mergeCell ref="A2:A3"/>
    <mergeCell ref="R2:T2"/>
    <mergeCell ref="K10:L10"/>
    <mergeCell ref="A8:B8"/>
    <mergeCell ref="C2:E2"/>
    <mergeCell ref="G10:H10"/>
    <mergeCell ref="I10:J10"/>
    <mergeCell ref="A1:U1"/>
    <mergeCell ref="O2:Q2"/>
    <mergeCell ref="L2:N2"/>
    <mergeCell ref="F2:H2"/>
    <mergeCell ref="I2:K2"/>
    <mergeCell ref="B2:B3"/>
    <mergeCell ref="A10:A11"/>
    <mergeCell ref="B10:B11"/>
    <mergeCell ref="C10:D10"/>
    <mergeCell ref="E10:F10"/>
    <mergeCell ref="B19:C19"/>
    <mergeCell ref="A16:B16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16"/>
  <sheetViews>
    <sheetView zoomScaleNormal="75" zoomScaleSheetLayoutView="100" workbookViewId="0">
      <selection activeCell="C19" sqref="C19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56" t="s">
        <v>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</row>
    <row r="2" spans="1:31" ht="21" customHeight="1">
      <c r="A2" s="153" t="s">
        <v>5</v>
      </c>
      <c r="B2" s="153"/>
      <c r="C2" s="153"/>
      <c r="D2" s="153"/>
      <c r="E2" s="153"/>
      <c r="F2" s="153"/>
      <c r="G2" s="153"/>
      <c r="H2" s="153"/>
      <c r="I2" s="104"/>
      <c r="J2" s="155" t="s">
        <v>6</v>
      </c>
      <c r="K2" s="155"/>
      <c r="L2" s="155"/>
      <c r="M2" s="155"/>
      <c r="N2" s="155"/>
      <c r="O2" s="155"/>
      <c r="P2" s="155"/>
      <c r="Q2" s="155"/>
      <c r="R2" s="46"/>
      <c r="S2" s="153" t="s">
        <v>7</v>
      </c>
      <c r="T2" s="153"/>
      <c r="U2" s="153"/>
      <c r="V2" s="153"/>
      <c r="W2" s="153"/>
      <c r="X2" s="153"/>
      <c r="Y2" s="153"/>
      <c r="Z2" s="153"/>
    </row>
    <row r="3" spans="1:31" ht="18" customHeight="1">
      <c r="A3" s="147" t="s">
        <v>25</v>
      </c>
      <c r="B3" s="148"/>
      <c r="C3" s="148"/>
      <c r="D3" s="149"/>
      <c r="E3" s="153" t="s">
        <v>26</v>
      </c>
      <c r="F3" s="153"/>
      <c r="G3" s="153"/>
      <c r="H3" s="153"/>
      <c r="I3" s="104"/>
      <c r="J3" s="155" t="s">
        <v>25</v>
      </c>
      <c r="K3" s="155"/>
      <c r="L3" s="155"/>
      <c r="M3" s="155"/>
      <c r="N3" s="155" t="s">
        <v>26</v>
      </c>
      <c r="O3" s="155"/>
      <c r="P3" s="155"/>
      <c r="Q3" s="155"/>
      <c r="R3" s="46"/>
      <c r="S3" s="153" t="s">
        <v>25</v>
      </c>
      <c r="T3" s="153"/>
      <c r="U3" s="153"/>
      <c r="V3" s="153"/>
      <c r="W3" s="153" t="s">
        <v>26</v>
      </c>
      <c r="X3" s="153"/>
      <c r="Y3" s="153"/>
      <c r="Z3" s="153"/>
    </row>
    <row r="4" spans="1:31" ht="18" customHeight="1">
      <c r="A4" s="102" t="s">
        <v>27</v>
      </c>
      <c r="B4" s="102" t="s">
        <v>18</v>
      </c>
      <c r="C4" s="102" t="s">
        <v>19</v>
      </c>
      <c r="D4" s="102" t="s">
        <v>20</v>
      </c>
      <c r="E4" s="102" t="s">
        <v>27</v>
      </c>
      <c r="F4" s="102" t="s">
        <v>18</v>
      </c>
      <c r="G4" s="102" t="s">
        <v>19</v>
      </c>
      <c r="H4" s="102" t="s">
        <v>20</v>
      </c>
      <c r="I4" s="104"/>
      <c r="J4" s="103" t="s">
        <v>27</v>
      </c>
      <c r="K4" s="103" t="s">
        <v>18</v>
      </c>
      <c r="L4" s="103" t="s">
        <v>19</v>
      </c>
      <c r="M4" s="103" t="s">
        <v>20</v>
      </c>
      <c r="N4" s="103" t="s">
        <v>27</v>
      </c>
      <c r="O4" s="103" t="s">
        <v>18</v>
      </c>
      <c r="P4" s="103" t="s">
        <v>19</v>
      </c>
      <c r="Q4" s="103" t="s">
        <v>20</v>
      </c>
      <c r="R4" s="46"/>
      <c r="S4" s="102" t="s">
        <v>27</v>
      </c>
      <c r="T4" s="102" t="s">
        <v>18</v>
      </c>
      <c r="U4" s="102" t="s">
        <v>19</v>
      </c>
      <c r="V4" s="102" t="s">
        <v>20</v>
      </c>
      <c r="W4" s="102" t="s">
        <v>27</v>
      </c>
      <c r="X4" s="102" t="s">
        <v>18</v>
      </c>
      <c r="Y4" s="102" t="s">
        <v>19</v>
      </c>
      <c r="Z4" s="102" t="s">
        <v>20</v>
      </c>
    </row>
    <row r="5" spans="1:31" ht="18" customHeight="1">
      <c r="A5" s="35" t="str">
        <f>T!B6</f>
        <v>ANKARA METROPOL</v>
      </c>
      <c r="B5" s="36">
        <f>IF(F!C7&gt;F!D7,AD$5,AE$5)</f>
        <v>0</v>
      </c>
      <c r="C5" s="36">
        <f>IF(F!C7=F!D7,AD$5,AE$5)</f>
        <v>1</v>
      </c>
      <c r="D5" s="36">
        <f>IF(F!C7&lt;F!D7,AD$5,AE$5)</f>
        <v>0</v>
      </c>
      <c r="E5" s="35" t="str">
        <f>T!B9</f>
        <v>K.ÖREN BLD.BAĞLUM</v>
      </c>
      <c r="F5" s="36">
        <f>IF(F!D7&gt;F!C7,AD$5,AE$5)</f>
        <v>0</v>
      </c>
      <c r="G5" s="36">
        <f>IF(F!C7=F!D7,AD$5,AE$5)</f>
        <v>1</v>
      </c>
      <c r="H5" s="36">
        <f>IF(F!C7&gt;F!D7,AD$5,AE$5)</f>
        <v>0</v>
      </c>
      <c r="I5" s="37"/>
      <c r="J5" s="33" t="str">
        <f>T!B9</f>
        <v>K.ÖREN BLD.BAĞLUM</v>
      </c>
      <c r="K5" s="34">
        <f>IF(F!H7&gt;F!I7,AD$5,AE$5)</f>
        <v>0</v>
      </c>
      <c r="L5" s="34">
        <f>IF(F!H7=F!I7,AD$5,AE$5)</f>
        <v>1</v>
      </c>
      <c r="M5" s="34">
        <f>IF(F!H7&lt;F!I7,AD$5,AE$5)</f>
        <v>0</v>
      </c>
      <c r="N5" s="33" t="str">
        <f>T!B7</f>
        <v>MAMAK SPOR</v>
      </c>
      <c r="O5" s="34">
        <f>IF(F!H7&lt;F!I7,AD$5,AE$5)</f>
        <v>0</v>
      </c>
      <c r="P5" s="34">
        <f>IF(F!H7=F!I7,AD$5,AE$5)</f>
        <v>1</v>
      </c>
      <c r="Q5" s="34">
        <f>IF(F!H7&gt;F!I7,AD$5,AE$5)</f>
        <v>0</v>
      </c>
      <c r="R5" s="46"/>
      <c r="S5" s="35" t="str">
        <f>T!B6</f>
        <v>ANKARA METROPOL</v>
      </c>
      <c r="T5" s="36">
        <f>IF(F!M7&gt;F!N7,AD$5,AE$5)</f>
        <v>0</v>
      </c>
      <c r="U5" s="36">
        <f>IF(F!M7=F!N7,AD$5,AE$5)</f>
        <v>1</v>
      </c>
      <c r="V5" s="36">
        <f>IF(F!M7&lt;F!N7,AD$5,AE$5)</f>
        <v>0</v>
      </c>
      <c r="W5" s="35" t="str">
        <f>T!B7</f>
        <v>MAMAK SPOR</v>
      </c>
      <c r="X5" s="36">
        <f>IF(F!M7&lt;F!N7,AD$5,AE$5)</f>
        <v>0</v>
      </c>
      <c r="Y5" s="36">
        <f>IF(F!M7=F!N7,AD$5,AE$5)</f>
        <v>1</v>
      </c>
      <c r="Z5" s="36">
        <f>IF(F!M7&gt;F!N7,AD$5,AE$5)</f>
        <v>0</v>
      </c>
      <c r="AD5">
        <v>1</v>
      </c>
      <c r="AE5">
        <v>0</v>
      </c>
    </row>
    <row r="6" spans="1:31" ht="18" customHeight="1">
      <c r="A6" s="35" t="str">
        <f>T!B7</f>
        <v>MAMAK SPOR</v>
      </c>
      <c r="B6" s="36">
        <f>IF(F!C8&gt;F!D8,AD$5,AE$5)</f>
        <v>0</v>
      </c>
      <c r="C6" s="36">
        <f>IF(F!C8=F!D8,AD$5,AE$5)</f>
        <v>1</v>
      </c>
      <c r="D6" s="36">
        <f>IF(F!C8&lt;F!D8,AD$5,AE$5)</f>
        <v>0</v>
      </c>
      <c r="E6" s="35" t="str">
        <f>T!B8</f>
        <v>KEÇİÖREN SPOR</v>
      </c>
      <c r="F6" s="36">
        <f>IF(F!D8&gt;F!C8,AD$5,AE$5)</f>
        <v>0</v>
      </c>
      <c r="G6" s="36">
        <f>IF(F!C8=F!D8,AD$5,AE$5)</f>
        <v>1</v>
      </c>
      <c r="H6" s="36">
        <f>IF(F!C8&gt;F!D8,AD$5,AE$5)</f>
        <v>0</v>
      </c>
      <c r="I6" s="37"/>
      <c r="J6" s="33" t="str">
        <f>T!B8</f>
        <v>KEÇİÖREN SPOR</v>
      </c>
      <c r="K6" s="34">
        <f>IF(F!H8&gt;F!I8,AD$5,AE$5)</f>
        <v>0</v>
      </c>
      <c r="L6" s="34">
        <f>IF(F!H8=F!I8,AD$5,AE$5)</f>
        <v>1</v>
      </c>
      <c r="M6" s="34">
        <f>IF(F!H8&lt;F!I8,AD$5,AE$5)</f>
        <v>0</v>
      </c>
      <c r="N6" s="33" t="str">
        <f>T!B6</f>
        <v>ANKARA METROPOL</v>
      </c>
      <c r="O6" s="34">
        <f>IF(F!H8&lt;F!I8,AD$5,AE$5)</f>
        <v>0</v>
      </c>
      <c r="P6" s="34">
        <f>IF(F!H8=F!I8,AD$5,AE$5)</f>
        <v>1</v>
      </c>
      <c r="Q6" s="34">
        <f>IF(F!H8&gt;F!I8,AD$5,AE$5)</f>
        <v>0</v>
      </c>
      <c r="R6" s="46"/>
      <c r="S6" s="35" t="str">
        <f>T!B8</f>
        <v>KEÇİÖREN SPOR</v>
      </c>
      <c r="T6" s="36">
        <f>IF(F!M8&gt;F!N8,AD$5,AE$5)</f>
        <v>0</v>
      </c>
      <c r="U6" s="36">
        <f>IF(F!M8=F!N8,AD$5,AE$5)</f>
        <v>1</v>
      </c>
      <c r="V6" s="36">
        <f>IF(F!M8&lt;F!N8,AD$5,AE$5)</f>
        <v>0</v>
      </c>
      <c r="W6" s="35" t="str">
        <f>T!B9</f>
        <v>K.ÖREN BLD.BAĞLUM</v>
      </c>
      <c r="X6" s="36">
        <f>IF(F!M8&lt;F!N8,AD$5,AE$5)</f>
        <v>0</v>
      </c>
      <c r="Y6" s="36">
        <f>IF(F!M8=F!N8,AD$5,AE$5)</f>
        <v>1</v>
      </c>
      <c r="Z6" s="36">
        <f>IF(F!M8&gt;F!N8,AD$5,AE$5)</f>
        <v>0</v>
      </c>
    </row>
    <row r="7" spans="1:31" ht="9" customHeight="1">
      <c r="A7" s="154"/>
      <c r="B7" s="154"/>
      <c r="C7" s="154"/>
      <c r="D7" s="154"/>
      <c r="E7" s="154"/>
      <c r="F7" s="154"/>
      <c r="G7" s="154"/>
      <c r="H7" s="154"/>
      <c r="I7" s="45"/>
      <c r="J7" s="43"/>
      <c r="K7" s="42"/>
      <c r="L7" s="42"/>
      <c r="M7" s="42"/>
      <c r="N7" s="42"/>
      <c r="O7" s="43"/>
      <c r="P7" s="43"/>
      <c r="Q7" s="43"/>
      <c r="R7" s="46"/>
      <c r="S7" s="154"/>
      <c r="T7" s="154"/>
      <c r="U7" s="154"/>
      <c r="V7" s="154"/>
      <c r="W7" s="154"/>
      <c r="X7" s="154"/>
      <c r="Y7" s="154"/>
      <c r="Z7" s="154"/>
    </row>
    <row r="8" spans="1:31" ht="21" customHeight="1">
      <c r="A8" s="153" t="s">
        <v>8</v>
      </c>
      <c r="B8" s="153"/>
      <c r="C8" s="153"/>
      <c r="D8" s="153"/>
      <c r="E8" s="153"/>
      <c r="F8" s="153"/>
      <c r="G8" s="153"/>
      <c r="H8" s="153"/>
      <c r="I8" s="104"/>
      <c r="J8" s="155" t="s">
        <v>9</v>
      </c>
      <c r="K8" s="155"/>
      <c r="L8" s="155"/>
      <c r="M8" s="155"/>
      <c r="N8" s="155"/>
      <c r="O8" s="155"/>
      <c r="P8" s="155"/>
      <c r="Q8" s="155"/>
      <c r="R8" s="46"/>
      <c r="S8" s="153" t="s">
        <v>10</v>
      </c>
      <c r="T8" s="153"/>
      <c r="U8" s="153"/>
      <c r="V8" s="153"/>
      <c r="W8" s="153"/>
      <c r="X8" s="153"/>
      <c r="Y8" s="153"/>
      <c r="Z8" s="153"/>
    </row>
    <row r="9" spans="1:31" ht="18" customHeight="1">
      <c r="A9" s="153" t="s">
        <v>25</v>
      </c>
      <c r="B9" s="153"/>
      <c r="C9" s="153"/>
      <c r="D9" s="153"/>
      <c r="E9" s="153" t="s">
        <v>26</v>
      </c>
      <c r="F9" s="153"/>
      <c r="G9" s="153"/>
      <c r="H9" s="153"/>
      <c r="I9" s="104"/>
      <c r="J9" s="155" t="s">
        <v>25</v>
      </c>
      <c r="K9" s="155"/>
      <c r="L9" s="155"/>
      <c r="M9" s="155"/>
      <c r="N9" s="103"/>
      <c r="O9" s="155" t="s">
        <v>26</v>
      </c>
      <c r="P9" s="155"/>
      <c r="Q9" s="155"/>
      <c r="R9" s="46"/>
      <c r="S9" s="153" t="s">
        <v>25</v>
      </c>
      <c r="T9" s="153"/>
      <c r="U9" s="153"/>
      <c r="V9" s="153"/>
      <c r="W9" s="102"/>
      <c r="X9" s="153" t="s">
        <v>26</v>
      </c>
      <c r="Y9" s="153"/>
      <c r="Z9" s="153"/>
    </row>
    <row r="10" spans="1:31" ht="18" customHeight="1">
      <c r="A10" s="102" t="s">
        <v>27</v>
      </c>
      <c r="B10" s="102" t="s">
        <v>18</v>
      </c>
      <c r="C10" s="102" t="s">
        <v>19</v>
      </c>
      <c r="D10" s="102" t="s">
        <v>20</v>
      </c>
      <c r="E10" s="102" t="s">
        <v>27</v>
      </c>
      <c r="F10" s="102" t="s">
        <v>18</v>
      </c>
      <c r="G10" s="102" t="s">
        <v>19</v>
      </c>
      <c r="H10" s="102" t="s">
        <v>20</v>
      </c>
      <c r="I10" s="104"/>
      <c r="J10" s="103" t="s">
        <v>27</v>
      </c>
      <c r="K10" s="103" t="s">
        <v>18</v>
      </c>
      <c r="L10" s="103" t="s">
        <v>19</v>
      </c>
      <c r="M10" s="103" t="s">
        <v>20</v>
      </c>
      <c r="N10" s="103" t="s">
        <v>27</v>
      </c>
      <c r="O10" s="103" t="s">
        <v>18</v>
      </c>
      <c r="P10" s="103" t="s">
        <v>19</v>
      </c>
      <c r="Q10" s="103" t="s">
        <v>20</v>
      </c>
      <c r="R10" s="46"/>
      <c r="S10" s="102" t="s">
        <v>27</v>
      </c>
      <c r="T10" s="102" t="s">
        <v>18</v>
      </c>
      <c r="U10" s="102" t="s">
        <v>19</v>
      </c>
      <c r="V10" s="102" t="s">
        <v>20</v>
      </c>
      <c r="W10" s="102" t="s">
        <v>27</v>
      </c>
      <c r="X10" s="102" t="s">
        <v>18</v>
      </c>
      <c r="Y10" s="102" t="s">
        <v>19</v>
      </c>
      <c r="Z10" s="102" t="s">
        <v>20</v>
      </c>
    </row>
    <row r="11" spans="1:31" ht="18" customHeight="1">
      <c r="A11" s="35" t="str">
        <f>T!B9</f>
        <v>K.ÖREN BLD.BAĞLUM</v>
      </c>
      <c r="B11" s="36">
        <f>IF(F!C14&gt;F!D14,AD$5,AE$5)</f>
        <v>0</v>
      </c>
      <c r="C11" s="36">
        <f>IF(F!C14=F!D14,AD$5,AE$5)</f>
        <v>1</v>
      </c>
      <c r="D11" s="36">
        <f>IF(F!C14&lt;F!D14,AD$5,AE$5)</f>
        <v>0</v>
      </c>
      <c r="E11" s="35" t="str">
        <f>T!B6</f>
        <v>ANKARA METROPOL</v>
      </c>
      <c r="F11" s="36">
        <f>IF(F!D14&gt;F!C14,AD$5,AE$5)</f>
        <v>0</v>
      </c>
      <c r="G11" s="36">
        <f>IF(F!C14=F!D14,AD$5,AE$5)</f>
        <v>1</v>
      </c>
      <c r="H11" s="36">
        <f>IF(F!C14&gt;F!D14,AD$5,AE$5)</f>
        <v>0</v>
      </c>
      <c r="I11" s="37"/>
      <c r="J11" s="33" t="str">
        <f>T!B7</f>
        <v>MAMAK SPOR</v>
      </c>
      <c r="K11" s="34">
        <f>IF(F!H14&gt;F!I14,AD$5,AE$5)</f>
        <v>0</v>
      </c>
      <c r="L11" s="34">
        <f>IF(F!H14=F!I14,AD$5,AE$5)</f>
        <v>1</v>
      </c>
      <c r="M11" s="34">
        <f>IF(F!H14&lt;F!I14,AD$5,AE$5)</f>
        <v>0</v>
      </c>
      <c r="N11" s="33" t="str">
        <f>T!B9</f>
        <v>K.ÖREN BLD.BAĞLUM</v>
      </c>
      <c r="O11" s="34">
        <f>IF(F!H14&lt;F!I14,AD$5,AE$5)</f>
        <v>0</v>
      </c>
      <c r="P11" s="34">
        <f>IF(F!H14=F!I14,AD$5,AE$5)</f>
        <v>1</v>
      </c>
      <c r="Q11" s="34">
        <f>IF(F!H14&gt;F!I14,AD$5,AE$5)</f>
        <v>0</v>
      </c>
      <c r="R11" s="46"/>
      <c r="S11" s="35" t="str">
        <f>T!B7</f>
        <v>MAMAK SPOR</v>
      </c>
      <c r="T11" s="36">
        <f>IF(F!M14&gt;F!N14,AD$5,AE$5)</f>
        <v>0</v>
      </c>
      <c r="U11" s="36">
        <f>IF(F!M14=F!N14,AD$5,AE$5)</f>
        <v>1</v>
      </c>
      <c r="V11" s="36">
        <f>IF(F!M14&lt;F!N14,AD$5,AE$5)</f>
        <v>0</v>
      </c>
      <c r="W11" s="35" t="str">
        <f>T!B6</f>
        <v>ANKARA METROPOL</v>
      </c>
      <c r="X11" s="36">
        <f>IF(F!M14&lt;F!N14,AD$5,AE$5)</f>
        <v>0</v>
      </c>
      <c r="Y11" s="36">
        <f>IF(F!M14=F!N14,AD$5,AE$5)</f>
        <v>1</v>
      </c>
      <c r="Z11" s="36">
        <f>IF(F!M14&gt;F!N14,AD$5,AE$5)</f>
        <v>0</v>
      </c>
    </row>
    <row r="12" spans="1:31" ht="18" customHeight="1">
      <c r="A12" s="35" t="str">
        <f>T!B8</f>
        <v>KEÇİÖREN SPOR</v>
      </c>
      <c r="B12" s="36">
        <f>IF(F!C15&gt;F!D15,AD$5,AE$5)</f>
        <v>0</v>
      </c>
      <c r="C12" s="36">
        <f>IF(F!C15=F!D15,AD$5,AE$5)</f>
        <v>1</v>
      </c>
      <c r="D12" s="36">
        <f>IF(F!C15&lt;F!D15,AD$5,AE$5)</f>
        <v>0</v>
      </c>
      <c r="E12" s="35" t="str">
        <f>T!B7</f>
        <v>MAMAK SPOR</v>
      </c>
      <c r="F12" s="36">
        <f>IF(F!D15&gt;F!C15,AD$5,AE$5)</f>
        <v>0</v>
      </c>
      <c r="G12" s="36">
        <f>IF(F!C15=F!D15,AD$5,AE$5)</f>
        <v>1</v>
      </c>
      <c r="H12" s="36">
        <f>IF(F!C15&gt;F!D15,AD$5,AE$5)</f>
        <v>0</v>
      </c>
      <c r="I12" s="37"/>
      <c r="J12" s="33" t="str">
        <f>T!B6</f>
        <v>ANKARA METROPOL</v>
      </c>
      <c r="K12" s="34">
        <f>IF(F!H15&gt;F!I15,AD$5,AE$5)</f>
        <v>0</v>
      </c>
      <c r="L12" s="34">
        <f>IF(F!H15=F!I15,AD$5,AE$5)</f>
        <v>1</v>
      </c>
      <c r="M12" s="34">
        <f>IF(F!H15&lt;F!I15,AD$5,AE$5)</f>
        <v>0</v>
      </c>
      <c r="N12" s="33" t="str">
        <f>T!B8</f>
        <v>KEÇİÖREN SPOR</v>
      </c>
      <c r="O12" s="34">
        <f>IF(F!H15&lt;F!I15,AD$5,AE$5)</f>
        <v>0</v>
      </c>
      <c r="P12" s="34">
        <f>IF(F!H15=F!I15,AD$5,AE$5)</f>
        <v>1</v>
      </c>
      <c r="Q12" s="34">
        <f>IF(F!H15&gt;F!I15,AD$5,AE$5)</f>
        <v>0</v>
      </c>
      <c r="R12" s="46"/>
      <c r="S12" s="35" t="str">
        <f>T!B9</f>
        <v>K.ÖREN BLD.BAĞLUM</v>
      </c>
      <c r="T12" s="36">
        <f>IF(F!M15&gt;F!N15,AD$5,AE$5)</f>
        <v>0</v>
      </c>
      <c r="U12" s="36">
        <f>IF(F!M15=F!N15,AD$5,AE$5)</f>
        <v>1</v>
      </c>
      <c r="V12" s="36">
        <f>IF(F!M15&lt;F!N15,AD$5,AE$5)</f>
        <v>0</v>
      </c>
      <c r="W12" s="35" t="str">
        <f>T!B8</f>
        <v>KEÇİÖREN SPOR</v>
      </c>
      <c r="X12" s="36">
        <f>IF(F!M15&lt;F!N15,AD$5,AE$5)</f>
        <v>0</v>
      </c>
      <c r="Y12" s="36">
        <f>IF(F!M15=F!N15,AD$5,AE$5)</f>
        <v>1</v>
      </c>
      <c r="Z12" s="36">
        <f>IF(F!M15&gt;F!N15,AD$5,AE$5)</f>
        <v>0</v>
      </c>
    </row>
    <row r="13" spans="1:31" ht="9" customHeight="1">
      <c r="A13" s="154"/>
      <c r="B13" s="154"/>
      <c r="C13" s="154"/>
      <c r="D13" s="154"/>
      <c r="E13" s="154"/>
      <c r="F13" s="154"/>
      <c r="G13" s="154"/>
      <c r="H13" s="154"/>
      <c r="I13" s="45"/>
      <c r="J13" s="44"/>
      <c r="K13" s="42"/>
      <c r="L13" s="42"/>
      <c r="M13" s="42"/>
      <c r="N13" s="42"/>
      <c r="O13" s="43"/>
      <c r="P13" s="43"/>
      <c r="Q13" s="43"/>
      <c r="R13" s="46"/>
      <c r="S13" s="154"/>
      <c r="T13" s="154"/>
      <c r="U13" s="154"/>
      <c r="V13" s="154"/>
      <c r="W13" s="154"/>
      <c r="X13" s="154"/>
      <c r="Y13" s="154"/>
      <c r="Z13" s="154"/>
    </row>
    <row r="16" spans="1:31" ht="18.75">
      <c r="A16" s="144" t="s">
        <v>23</v>
      </c>
      <c r="B16" s="144"/>
    </row>
  </sheetData>
  <mergeCells count="24">
    <mergeCell ref="A1:AA1"/>
    <mergeCell ref="N3:Q3"/>
    <mergeCell ref="E3:H3"/>
    <mergeCell ref="A3:D3"/>
    <mergeCell ref="J3:M3"/>
    <mergeCell ref="S2:Z2"/>
    <mergeCell ref="S3:V3"/>
    <mergeCell ref="W3:Z3"/>
    <mergeCell ref="A16:B16"/>
    <mergeCell ref="S9:V9"/>
    <mergeCell ref="S13:Z13"/>
    <mergeCell ref="A2:H2"/>
    <mergeCell ref="J2:Q2"/>
    <mergeCell ref="A7:H7"/>
    <mergeCell ref="A13:H13"/>
    <mergeCell ref="J8:Q8"/>
    <mergeCell ref="J9:M9"/>
    <mergeCell ref="S7:Z7"/>
    <mergeCell ref="X9:Z9"/>
    <mergeCell ref="O9:Q9"/>
    <mergeCell ref="A8:H8"/>
    <mergeCell ref="E9:H9"/>
    <mergeCell ref="A9:D9"/>
    <mergeCell ref="S8:Z8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22"/>
  <sheetViews>
    <sheetView zoomScale="75" zoomScaleNormal="75" zoomScaleSheetLayoutView="75" workbookViewId="0">
      <selection activeCell="A2" sqref="A2:N2"/>
    </sheetView>
  </sheetViews>
  <sheetFormatPr defaultRowHeight="12.75"/>
  <cols>
    <col min="1" max="2" width="20.7109375" customWidth="1"/>
    <col min="3" max="4" width="3.7109375" customWidth="1"/>
    <col min="5" max="5" width="1.28515625" customWidth="1"/>
    <col min="6" max="7" width="20.7109375" customWidth="1"/>
    <col min="8" max="9" width="3.7109375" customWidth="1"/>
    <col min="10" max="10" width="1.42578125" customWidth="1"/>
    <col min="11" max="12" width="20.7109375" customWidth="1"/>
    <col min="13" max="14" width="3.7109375" customWidth="1"/>
  </cols>
  <sheetData>
    <row r="1" spans="1:14" ht="76.5" customHeight="1">
      <c r="A1" s="166" t="str">
        <f>T!A1</f>
        <v>2015-2016 SEZONU ANKARA U 13 LİGİ PLAY OF 3 NCÜ GRUP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30" customHeight="1">
      <c r="A2" s="166" t="s">
        <v>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ht="26.25" customHeight="1">
      <c r="A3" s="166" t="s">
        <v>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ht="19.5" customHeight="1">
      <c r="A4" s="169" t="s">
        <v>5</v>
      </c>
      <c r="B4" s="169"/>
      <c r="C4" s="169"/>
      <c r="D4" s="169"/>
      <c r="E4" s="105"/>
      <c r="F4" s="158" t="s">
        <v>6</v>
      </c>
      <c r="G4" s="158"/>
      <c r="H4" s="158"/>
      <c r="I4" s="158"/>
      <c r="J4" s="61"/>
      <c r="K4" s="158" t="s">
        <v>7</v>
      </c>
      <c r="L4" s="158"/>
      <c r="M4" s="158"/>
      <c r="N4" s="158"/>
    </row>
    <row r="5" spans="1:14" ht="15" customHeight="1">
      <c r="A5" s="169" t="s">
        <v>1</v>
      </c>
      <c r="B5" s="169"/>
      <c r="C5" s="167" t="s">
        <v>28</v>
      </c>
      <c r="D5" s="168"/>
      <c r="E5" s="105"/>
      <c r="F5" s="159" t="s">
        <v>1</v>
      </c>
      <c r="G5" s="160"/>
      <c r="H5" s="167" t="s">
        <v>28</v>
      </c>
      <c r="I5" s="168"/>
      <c r="J5" s="61"/>
      <c r="K5" s="159" t="s">
        <v>1</v>
      </c>
      <c r="L5" s="160"/>
      <c r="M5" s="167" t="s">
        <v>28</v>
      </c>
      <c r="N5" s="168"/>
    </row>
    <row r="6" spans="1:14" ht="15" customHeight="1">
      <c r="A6" s="169"/>
      <c r="B6" s="169"/>
      <c r="C6" s="161"/>
      <c r="D6" s="162"/>
      <c r="E6" s="105"/>
      <c r="F6" s="161"/>
      <c r="G6" s="162"/>
      <c r="H6" s="161"/>
      <c r="I6" s="162"/>
      <c r="J6" s="61"/>
      <c r="K6" s="161"/>
      <c r="L6" s="162"/>
      <c r="M6" s="161"/>
      <c r="N6" s="162"/>
    </row>
    <row r="7" spans="1:14" ht="21" customHeight="1">
      <c r="A7" s="64" t="str">
        <f>T!B6</f>
        <v>ANKARA METROPOL</v>
      </c>
      <c r="B7" s="62" t="str">
        <f>T!B9</f>
        <v>K.ÖREN BLD.BAĞLUM</v>
      </c>
      <c r="C7" s="63">
        <f>T!C6</f>
        <v>0</v>
      </c>
      <c r="D7" s="63">
        <f>T!C9</f>
        <v>0</v>
      </c>
      <c r="E7" s="65"/>
      <c r="F7" s="64" t="str">
        <f>T!B9</f>
        <v>K.ÖREN BLD.BAĞLUM</v>
      </c>
      <c r="G7" s="64" t="str">
        <f>T!B7</f>
        <v>MAMAK SPOR</v>
      </c>
      <c r="H7" s="63">
        <f>T!D9</f>
        <v>0</v>
      </c>
      <c r="I7" s="63">
        <f>T!D7</f>
        <v>0</v>
      </c>
      <c r="J7" s="108"/>
      <c r="K7" s="64" t="str">
        <f>T!B6</f>
        <v>ANKARA METROPOL</v>
      </c>
      <c r="L7" s="64" t="str">
        <f>T!B7</f>
        <v>MAMAK SPOR</v>
      </c>
      <c r="M7" s="63">
        <f>T!E6</f>
        <v>0</v>
      </c>
      <c r="N7" s="63">
        <f>T!E7</f>
        <v>0</v>
      </c>
    </row>
    <row r="8" spans="1:14" ht="21" customHeight="1">
      <c r="A8" s="64" t="str">
        <f>T!B7</f>
        <v>MAMAK SPOR</v>
      </c>
      <c r="B8" s="62" t="str">
        <f>T!B8</f>
        <v>KEÇİÖREN SPOR</v>
      </c>
      <c r="C8" s="63">
        <f>T!C7</f>
        <v>0</v>
      </c>
      <c r="D8" s="63">
        <f>T!C8</f>
        <v>0</v>
      </c>
      <c r="E8" s="65"/>
      <c r="F8" s="64" t="str">
        <f>T!B8</f>
        <v>KEÇİÖREN SPOR</v>
      </c>
      <c r="G8" s="64" t="str">
        <f>T!B6</f>
        <v>ANKARA METROPOL</v>
      </c>
      <c r="H8" s="63">
        <f>T!D8</f>
        <v>0</v>
      </c>
      <c r="I8" s="63">
        <f>T!D6</f>
        <v>0</v>
      </c>
      <c r="J8" s="108"/>
      <c r="K8" s="64" t="str">
        <f>T!B8</f>
        <v>KEÇİÖREN SPOR</v>
      </c>
      <c r="L8" s="64" t="str">
        <f>T!B9</f>
        <v>K.ÖREN BLD.BAĞLUM</v>
      </c>
      <c r="M8" s="63">
        <f>T!E8</f>
        <v>0</v>
      </c>
      <c r="N8" s="63">
        <f>T!E9</f>
        <v>0</v>
      </c>
    </row>
    <row r="9" spans="1:14" ht="20.25" customHeight="1">
      <c r="A9" s="38"/>
      <c r="B9" s="38"/>
      <c r="C9" s="37"/>
      <c r="D9" s="37"/>
      <c r="E9" s="37"/>
      <c r="F9" s="38"/>
      <c r="G9" s="38"/>
      <c r="H9" s="37"/>
      <c r="I9" s="37"/>
      <c r="J9" s="39"/>
      <c r="K9" s="40"/>
      <c r="L9" s="40"/>
      <c r="M9" s="37"/>
      <c r="N9" s="37"/>
    </row>
    <row r="10" spans="1:14" ht="20.25" customHeight="1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</row>
    <row r="11" spans="1:14" ht="21.2" customHeight="1">
      <c r="A11" s="164"/>
      <c r="B11" s="164"/>
      <c r="C11" s="164"/>
      <c r="D11" s="164"/>
      <c r="E11" s="104"/>
      <c r="F11" s="164"/>
      <c r="G11" s="164"/>
      <c r="H11" s="164"/>
      <c r="I11" s="164"/>
      <c r="J11" s="98"/>
      <c r="K11" s="165"/>
      <c r="L11" s="165"/>
      <c r="M11" s="165"/>
      <c r="N11" s="165"/>
    </row>
    <row r="12" spans="1:14" ht="15" customHeight="1">
      <c r="A12" s="164"/>
      <c r="B12" s="164"/>
      <c r="C12" s="164"/>
      <c r="D12" s="164"/>
      <c r="E12" s="104"/>
      <c r="F12" s="164"/>
      <c r="G12" s="164"/>
      <c r="H12" s="164"/>
      <c r="I12" s="164"/>
      <c r="J12" s="98"/>
      <c r="K12" s="165"/>
      <c r="L12" s="165"/>
      <c r="M12" s="165"/>
      <c r="N12" s="165"/>
    </row>
    <row r="13" spans="1:14" ht="15" customHeight="1">
      <c r="A13" s="164"/>
      <c r="B13" s="164"/>
      <c r="C13" s="164"/>
      <c r="D13" s="164"/>
      <c r="E13" s="104"/>
      <c r="F13" s="164"/>
      <c r="G13" s="164"/>
      <c r="H13" s="164"/>
      <c r="I13" s="164"/>
      <c r="J13" s="98"/>
      <c r="K13" s="165"/>
      <c r="L13" s="165"/>
      <c r="M13" s="165"/>
      <c r="N13" s="165"/>
    </row>
    <row r="14" spans="1:14" ht="21" customHeight="1">
      <c r="A14" s="99"/>
      <c r="B14" s="99"/>
      <c r="C14" s="65"/>
      <c r="D14" s="65"/>
      <c r="E14" s="65"/>
      <c r="F14" s="99"/>
      <c r="G14" s="99"/>
      <c r="H14" s="65"/>
      <c r="I14" s="65"/>
      <c r="J14" s="109"/>
      <c r="K14" s="100"/>
      <c r="L14" s="100"/>
      <c r="M14" s="65"/>
      <c r="N14" s="65"/>
    </row>
    <row r="15" spans="1:14" ht="21" customHeight="1">
      <c r="A15" s="99"/>
      <c r="B15" s="99"/>
      <c r="C15" s="65"/>
      <c r="D15" s="65"/>
      <c r="E15" s="65"/>
      <c r="F15" s="99"/>
      <c r="G15" s="99"/>
      <c r="H15" s="65"/>
      <c r="I15" s="65"/>
      <c r="J15" s="109"/>
      <c r="K15" s="100"/>
      <c r="L15" s="100"/>
      <c r="M15" s="65"/>
      <c r="N15" s="65"/>
    </row>
    <row r="16" spans="1:14" ht="20.25" customHeight="1">
      <c r="A16" s="38"/>
      <c r="B16" s="38"/>
      <c r="C16" s="37"/>
      <c r="D16" s="37"/>
      <c r="E16" s="37"/>
      <c r="F16" s="38"/>
      <c r="G16" s="38"/>
      <c r="H16" s="37"/>
      <c r="I16" s="37"/>
      <c r="J16" s="39"/>
      <c r="K16" s="40"/>
      <c r="L16" s="40"/>
      <c r="M16" s="37"/>
      <c r="N16" s="37"/>
    </row>
    <row r="17" spans="1:15" ht="15" customHeight="1">
      <c r="A17" s="38"/>
      <c r="B17" s="38"/>
      <c r="C17" s="37"/>
      <c r="D17" s="37"/>
      <c r="E17" s="37"/>
      <c r="F17" s="38"/>
      <c r="G17" s="38"/>
      <c r="H17" s="37"/>
      <c r="I17" s="37"/>
      <c r="J17" s="39"/>
      <c r="K17" s="40"/>
      <c r="L17" s="40"/>
      <c r="M17" s="37"/>
      <c r="N17" s="37"/>
      <c r="O17" s="13"/>
    </row>
    <row r="18" spans="1:15" ht="20.25" customHeight="1">
      <c r="A18" s="163"/>
      <c r="B18" s="163"/>
      <c r="C18" s="163"/>
      <c r="D18" s="163"/>
      <c r="E18" s="37"/>
      <c r="F18" s="163"/>
      <c r="G18" s="163"/>
      <c r="H18" s="163"/>
      <c r="I18" s="163"/>
      <c r="J18" s="39"/>
      <c r="K18" s="40"/>
      <c r="L18" s="40"/>
      <c r="M18" s="37"/>
      <c r="N18" s="37"/>
      <c r="O18" s="13"/>
    </row>
    <row r="19" spans="1:15" ht="15" customHeight="1">
      <c r="A19" s="157" t="s">
        <v>29</v>
      </c>
      <c r="B19" s="157"/>
      <c r="C19" s="157"/>
      <c r="D19" s="157"/>
      <c r="E19" s="37"/>
      <c r="F19" s="163"/>
      <c r="G19" s="163"/>
      <c r="H19" s="163"/>
      <c r="I19" s="163"/>
      <c r="J19" s="39"/>
      <c r="K19" s="157" t="s">
        <v>30</v>
      </c>
      <c r="L19" s="157"/>
      <c r="M19" s="157"/>
      <c r="N19" s="157"/>
      <c r="O19" s="13"/>
    </row>
    <row r="20" spans="1:15" ht="15" customHeight="1">
      <c r="A20" s="157"/>
      <c r="B20" s="157"/>
      <c r="C20" s="157"/>
      <c r="D20" s="157"/>
      <c r="E20" s="37"/>
      <c r="F20" s="163"/>
      <c r="G20" s="163"/>
      <c r="H20" s="163"/>
      <c r="I20" s="163"/>
      <c r="J20" s="39"/>
      <c r="K20" s="157"/>
      <c r="L20" s="157"/>
      <c r="M20" s="157"/>
      <c r="N20" s="157"/>
      <c r="O20" s="13"/>
    </row>
    <row r="21" spans="1:15" ht="30" customHeight="1">
      <c r="A21" s="157"/>
      <c r="B21" s="157"/>
      <c r="C21" s="157"/>
      <c r="D21" s="157"/>
      <c r="E21" s="37"/>
      <c r="F21" s="38"/>
      <c r="G21" s="38"/>
      <c r="H21" s="37"/>
      <c r="I21" s="37"/>
      <c r="J21" s="39"/>
      <c r="K21" s="157"/>
      <c r="L21" s="157"/>
      <c r="M21" s="157"/>
      <c r="N21" s="157"/>
      <c r="O21" s="13"/>
    </row>
    <row r="22" spans="1:15" ht="21" customHeight="1">
      <c r="A22" s="38"/>
      <c r="B22" s="38"/>
      <c r="C22" s="37"/>
      <c r="D22" s="37"/>
      <c r="E22" s="37"/>
      <c r="F22" s="38"/>
      <c r="G22" s="38"/>
      <c r="H22" s="37"/>
      <c r="I22" s="37"/>
      <c r="J22" s="39"/>
      <c r="K22" s="41"/>
      <c r="L22" s="40"/>
      <c r="M22" s="37"/>
      <c r="N22" s="37"/>
      <c r="O22" s="13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28">
    <mergeCell ref="A1:N1"/>
    <mergeCell ref="K11:N11"/>
    <mergeCell ref="H5:I6"/>
    <mergeCell ref="A5:B6"/>
    <mergeCell ref="C5:D6"/>
    <mergeCell ref="A4:D4"/>
    <mergeCell ref="M5:N6"/>
    <mergeCell ref="F11:I11"/>
    <mergeCell ref="A3:N3"/>
    <mergeCell ref="K4:N4"/>
    <mergeCell ref="K5:L6"/>
    <mergeCell ref="A2:N2"/>
    <mergeCell ref="A10:N10"/>
    <mergeCell ref="K19:N21"/>
    <mergeCell ref="F4:I4"/>
    <mergeCell ref="F5:G6"/>
    <mergeCell ref="A19:D21"/>
    <mergeCell ref="F19:G20"/>
    <mergeCell ref="H19:I20"/>
    <mergeCell ref="A18:D18"/>
    <mergeCell ref="A12:B13"/>
    <mergeCell ref="H12:I13"/>
    <mergeCell ref="A11:D11"/>
    <mergeCell ref="F18:I18"/>
    <mergeCell ref="K12:L13"/>
    <mergeCell ref="C12:D13"/>
    <mergeCell ref="M12:N13"/>
    <mergeCell ref="F12:G13"/>
  </mergeCells>
  <phoneticPr fontId="0" type="noConversion"/>
  <printOptions horizontalCentered="1"/>
  <pageMargins left="0" right="0" top="0" bottom="0" header="7.874015748031496E-2" footer="0.23622047244094491"/>
  <pageSetup paperSize="9" scale="90" orientation="landscape" horizontalDpi="4294967293" verticalDpi="300" r:id="rId2"/>
  <headerFooter alignWithMargins="0"/>
  <rowBreaks count="1" manualBreakCount="1">
    <brk id="24" max="10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28"/>
  <sheetViews>
    <sheetView tabSelected="1" zoomScaleNormal="100" zoomScaleSheetLayoutView="75" workbookViewId="0">
      <selection activeCell="B15" sqref="B15"/>
    </sheetView>
  </sheetViews>
  <sheetFormatPr defaultRowHeight="12.75"/>
  <cols>
    <col min="1" max="2" width="20.7109375" customWidth="1"/>
    <col min="3" max="4" width="3.7109375" customWidth="1"/>
    <col min="5" max="5" width="1.28515625" customWidth="1"/>
    <col min="6" max="7" width="20.7109375" customWidth="1"/>
    <col min="8" max="9" width="3.7109375" customWidth="1"/>
    <col min="10" max="10" width="2.7109375" customWidth="1"/>
  </cols>
  <sheetData>
    <row r="1" spans="1:9" ht="50.1" customHeight="1">
      <c r="A1" s="166" t="str">
        <f>T!A1</f>
        <v>2015-2016 SEZONU ANKARA U 13 LİGİ PLAY OF 3 NCÜ GRUP</v>
      </c>
      <c r="B1" s="166"/>
      <c r="C1" s="166"/>
      <c r="D1" s="166"/>
      <c r="E1" s="166"/>
      <c r="F1" s="166"/>
      <c r="G1" s="166"/>
      <c r="H1" s="166"/>
      <c r="I1" s="166"/>
    </row>
    <row r="2" spans="1:9" ht="30" customHeight="1">
      <c r="A2" s="166" t="s">
        <v>2</v>
      </c>
      <c r="B2" s="166"/>
      <c r="C2" s="166"/>
      <c r="D2" s="166"/>
      <c r="E2" s="166"/>
      <c r="F2" s="166"/>
      <c r="G2" s="166"/>
      <c r="H2" s="166"/>
      <c r="I2" s="166"/>
    </row>
    <row r="3" spans="1:9" ht="30" customHeight="1">
      <c r="A3" s="166"/>
      <c r="B3" s="166"/>
      <c r="C3" s="166"/>
      <c r="D3" s="166"/>
      <c r="E3" s="166"/>
      <c r="F3" s="166"/>
      <c r="G3" s="166"/>
      <c r="H3" s="166"/>
      <c r="I3" s="166"/>
    </row>
    <row r="4" spans="1:9" ht="29.25" customHeight="1">
      <c r="A4" s="169" t="s">
        <v>5</v>
      </c>
      <c r="B4" s="169"/>
      <c r="C4" s="169"/>
      <c r="D4" s="169"/>
      <c r="E4" s="105"/>
      <c r="F4" s="158" t="s">
        <v>6</v>
      </c>
      <c r="G4" s="158"/>
      <c r="H4" s="158"/>
      <c r="I4" s="158"/>
    </row>
    <row r="5" spans="1:9" ht="15" customHeight="1">
      <c r="A5" s="169" t="s">
        <v>1</v>
      </c>
      <c r="B5" s="169"/>
      <c r="C5" s="167" t="s">
        <v>28</v>
      </c>
      <c r="D5" s="168"/>
      <c r="E5" s="105"/>
      <c r="F5" s="159" t="s">
        <v>1</v>
      </c>
      <c r="G5" s="160"/>
      <c r="H5" s="167" t="s">
        <v>28</v>
      </c>
      <c r="I5" s="168"/>
    </row>
    <row r="6" spans="1:9" ht="15" customHeight="1">
      <c r="A6" s="169"/>
      <c r="B6" s="169"/>
      <c r="C6" s="161"/>
      <c r="D6" s="162"/>
      <c r="E6" s="59"/>
      <c r="F6" s="161"/>
      <c r="G6" s="162"/>
      <c r="H6" s="161"/>
      <c r="I6" s="162"/>
    </row>
    <row r="7" spans="1:9" ht="24.95" customHeight="1">
      <c r="A7" s="62" t="str">
        <f>T!B9</f>
        <v>K.ÖREN BLD.BAĞLUM</v>
      </c>
      <c r="B7" s="62" t="str">
        <f>T!B6</f>
        <v>ANKARA METROPOL</v>
      </c>
      <c r="C7" s="63">
        <f>T!C9</f>
        <v>0</v>
      </c>
      <c r="D7" s="63">
        <f>T!C6</f>
        <v>0</v>
      </c>
      <c r="E7" s="110"/>
      <c r="F7" s="62" t="str">
        <f>T!B9</f>
        <v>K.ÖREN BLD.BAĞLUM</v>
      </c>
      <c r="G7" s="62" t="str">
        <f>T!B7</f>
        <v>MAMAK SPOR</v>
      </c>
      <c r="H7" s="63">
        <f>T!D9</f>
        <v>0</v>
      </c>
      <c r="I7" s="63">
        <f>T!D7</f>
        <v>0</v>
      </c>
    </row>
    <row r="8" spans="1:9" ht="24.95" customHeight="1">
      <c r="A8" s="62" t="str">
        <f>T!B7</f>
        <v>MAMAK SPOR</v>
      </c>
      <c r="B8" s="62" t="str">
        <f>T!B8</f>
        <v>KEÇİÖREN SPOR</v>
      </c>
      <c r="C8" s="63">
        <f>T!C7</f>
        <v>0</v>
      </c>
      <c r="D8" s="63">
        <f>T!C8</f>
        <v>0</v>
      </c>
      <c r="E8" s="110"/>
      <c r="F8" s="62" t="str">
        <f>T!B8</f>
        <v>KEÇİÖREN SPOR</v>
      </c>
      <c r="G8" s="62" t="str">
        <f>T!B6</f>
        <v>ANKARA METROPOL</v>
      </c>
      <c r="H8" s="63">
        <f>T!D8</f>
        <v>0</v>
      </c>
      <c r="I8" s="63">
        <f>T!D6</f>
        <v>0</v>
      </c>
    </row>
    <row r="9" spans="1:9" ht="20.25" customHeight="1">
      <c r="I9" s="111"/>
    </row>
    <row r="10" spans="1:9" ht="30" customHeight="1">
      <c r="A10" s="158" t="s">
        <v>7</v>
      </c>
      <c r="B10" s="158"/>
      <c r="C10" s="158"/>
      <c r="D10" s="158"/>
      <c r="I10" s="111"/>
    </row>
    <row r="11" spans="1:9" ht="15" customHeight="1">
      <c r="A11" s="158" t="s">
        <v>1</v>
      </c>
      <c r="B11" s="158"/>
      <c r="C11" s="171" t="s">
        <v>28</v>
      </c>
      <c r="D11" s="172"/>
    </row>
    <row r="12" spans="1:9" ht="15" customHeight="1">
      <c r="A12" s="158"/>
      <c r="B12" s="158"/>
      <c r="C12" s="173"/>
      <c r="D12" s="174"/>
      <c r="I12" s="111"/>
    </row>
    <row r="13" spans="1:9" ht="24.95" customHeight="1">
      <c r="A13" s="62" t="str">
        <f>T!B6</f>
        <v>ANKARA METROPOL</v>
      </c>
      <c r="B13" s="62" t="str">
        <f>T!B7</f>
        <v>MAMAK SPOR</v>
      </c>
      <c r="C13" s="63">
        <f>T!E6</f>
        <v>0</v>
      </c>
      <c r="D13" s="63">
        <f>T!E7</f>
        <v>0</v>
      </c>
      <c r="I13" s="111"/>
    </row>
    <row r="14" spans="1:9" ht="24.95" customHeight="1">
      <c r="A14" s="62" t="str">
        <f>T!B8</f>
        <v>KEÇİÖREN SPOR</v>
      </c>
      <c r="B14" s="62" t="str">
        <f>T!B9</f>
        <v>K.ÖREN BLD.BAĞLUM</v>
      </c>
      <c r="C14" s="63">
        <f>T!E8</f>
        <v>0</v>
      </c>
      <c r="D14" s="63">
        <f>T!E9</f>
        <v>0</v>
      </c>
      <c r="I14" s="111"/>
    </row>
    <row r="15" spans="1:9" ht="20.25" customHeight="1"/>
    <row r="16" spans="1:9" ht="15" customHeight="1"/>
    <row r="17" spans="1:10" ht="20.25" customHeight="1">
      <c r="J17" s="13"/>
    </row>
    <row r="18" spans="1:10" ht="15" customHeight="1">
      <c r="J18" s="13"/>
    </row>
    <row r="19" spans="1:10" ht="15" customHeight="1">
      <c r="J19" s="13"/>
    </row>
    <row r="20" spans="1:10" ht="21" customHeight="1">
      <c r="J20" s="13"/>
    </row>
    <row r="21" spans="1:10" ht="21" customHeight="1">
      <c r="J21" s="13"/>
    </row>
    <row r="22" spans="1:10" ht="21" customHeight="1">
      <c r="J22" s="13"/>
    </row>
    <row r="23" spans="1:10" ht="15" customHeight="1">
      <c r="J23" s="13"/>
    </row>
    <row r="24" spans="1:10" ht="20.25" customHeight="1">
      <c r="J24" s="13"/>
    </row>
    <row r="25" spans="1:10" ht="15" customHeight="1">
      <c r="A25" s="157" t="s">
        <v>29</v>
      </c>
      <c r="B25" s="157"/>
      <c r="C25" s="157"/>
      <c r="D25" s="157"/>
      <c r="E25" s="60"/>
      <c r="F25" s="157" t="s">
        <v>30</v>
      </c>
      <c r="G25" s="157"/>
      <c r="H25" s="157"/>
      <c r="I25" s="157"/>
      <c r="J25" s="13"/>
    </row>
    <row r="26" spans="1:10" ht="15" customHeight="1">
      <c r="A26" s="157"/>
      <c r="B26" s="157"/>
      <c r="C26" s="157"/>
      <c r="D26" s="157"/>
      <c r="E26" s="60"/>
      <c r="F26" s="157"/>
      <c r="G26" s="157"/>
      <c r="H26" s="157"/>
      <c r="I26" s="157"/>
      <c r="J26" s="13"/>
    </row>
    <row r="27" spans="1:10" ht="21" customHeight="1">
      <c r="A27" s="157"/>
      <c r="B27" s="157"/>
      <c r="C27" s="157"/>
      <c r="D27" s="157"/>
      <c r="E27" s="60"/>
      <c r="F27" s="157"/>
      <c r="G27" s="157"/>
      <c r="H27" s="157"/>
      <c r="I27" s="157"/>
      <c r="J27" s="13"/>
    </row>
    <row r="28" spans="1:10" ht="21" customHeight="1">
      <c r="J28" s="13"/>
    </row>
  </sheetData>
  <mergeCells count="14">
    <mergeCell ref="A25:D27"/>
    <mergeCell ref="F25:I27"/>
    <mergeCell ref="F4:I4"/>
    <mergeCell ref="F5:G6"/>
    <mergeCell ref="H5:I6"/>
    <mergeCell ref="A10:D10"/>
    <mergeCell ref="A11:B12"/>
    <mergeCell ref="C11:D12"/>
    <mergeCell ref="A1:I1"/>
    <mergeCell ref="A2:I2"/>
    <mergeCell ref="C5:D6"/>
    <mergeCell ref="A4:D4"/>
    <mergeCell ref="A3:I3"/>
    <mergeCell ref="A5:B6"/>
  </mergeCells>
  <phoneticPr fontId="0" type="noConversion"/>
  <printOptions horizontalCentered="1"/>
  <pageMargins left="0.13" right="0" top="0" bottom="0" header="7.874015748031496E-2" footer="0.25"/>
  <pageSetup paperSize="9" orientation="portrait" r:id="rId1"/>
  <headerFooter alignWithMargins="0"/>
  <rowBreaks count="1" manualBreakCount="1">
    <brk id="30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39"/>
  <sheetViews>
    <sheetView zoomScaleNormal="75" zoomScaleSheetLayoutView="100" workbookViewId="0">
      <selection activeCell="N8" sqref="N8"/>
    </sheetView>
  </sheetViews>
  <sheetFormatPr defaultRowHeight="12.75"/>
  <cols>
    <col min="1" max="1" width="8.7109375" customWidth="1"/>
    <col min="2" max="2" width="36.7109375" customWidth="1"/>
    <col min="3" max="10" width="6.7109375" customWidth="1"/>
    <col min="11" max="11" width="4.7109375" customWidth="1"/>
  </cols>
  <sheetData>
    <row r="1" spans="1:10" ht="46.5" customHeight="1">
      <c r="A1" s="166" t="str">
        <f>T!A1</f>
        <v>2015-2016 SEZONU ANKARA U 13 LİGİ PLAY OF 3 NCÜ GRUP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46.5" customHeight="1">
      <c r="A2" s="166" t="s">
        <v>5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ht="39" customHeight="1">
      <c r="A3" s="170" t="s">
        <v>31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30" customHeight="1">
      <c r="A4" s="66" t="s">
        <v>32</v>
      </c>
      <c r="B4" s="177" t="s">
        <v>1</v>
      </c>
      <c r="C4" s="177"/>
      <c r="D4" s="177"/>
      <c r="E4" s="177"/>
      <c r="F4" s="177"/>
      <c r="G4" s="177"/>
      <c r="H4" s="177"/>
      <c r="I4" s="177" t="s">
        <v>28</v>
      </c>
      <c r="J4" s="177"/>
    </row>
    <row r="5" spans="1:10" ht="30" customHeight="1">
      <c r="A5" s="67">
        <v>1</v>
      </c>
      <c r="B5" s="68" t="str">
        <f>F!A7</f>
        <v>ANKARA METROPOL</v>
      </c>
      <c r="C5" s="178" t="str">
        <f>F!B7</f>
        <v>K.ÖREN BLD.BAĞLUM</v>
      </c>
      <c r="D5" s="178"/>
      <c r="E5" s="178"/>
      <c r="F5" s="178"/>
      <c r="G5" s="178"/>
      <c r="H5" s="178"/>
      <c r="I5" s="69">
        <f>F!C7</f>
        <v>0</v>
      </c>
      <c r="J5" s="69">
        <f>F!D7</f>
        <v>0</v>
      </c>
    </row>
    <row r="6" spans="1:10" ht="30" customHeight="1">
      <c r="A6" s="67">
        <v>2</v>
      </c>
      <c r="B6" s="68" t="str">
        <f>F!A8</f>
        <v>MAMAK SPOR</v>
      </c>
      <c r="C6" s="178" t="str">
        <f>F!B8</f>
        <v>KEÇİÖREN SPOR</v>
      </c>
      <c r="D6" s="178"/>
      <c r="E6" s="178"/>
      <c r="F6" s="178"/>
      <c r="G6" s="178"/>
      <c r="H6" s="178"/>
      <c r="I6" s="69">
        <f>F!C8</f>
        <v>0</v>
      </c>
      <c r="J6" s="69">
        <f>F!D8</f>
        <v>0</v>
      </c>
    </row>
    <row r="7" spans="1:10" ht="36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</row>
    <row r="8" spans="1:10" ht="39" customHeight="1">
      <c r="A8" s="170" t="s">
        <v>33</v>
      </c>
      <c r="B8" s="170"/>
      <c r="C8" s="170"/>
      <c r="D8" s="170"/>
      <c r="E8" s="170"/>
      <c r="F8" s="170"/>
      <c r="G8" s="170"/>
      <c r="H8" s="170"/>
      <c r="I8" s="170"/>
      <c r="J8" s="170"/>
    </row>
    <row r="9" spans="1:10" ht="30" customHeight="1">
      <c r="A9" s="66" t="s">
        <v>34</v>
      </c>
      <c r="B9" s="70" t="s">
        <v>1</v>
      </c>
      <c r="C9" s="107" t="s">
        <v>35</v>
      </c>
      <c r="D9" s="107" t="s">
        <v>18</v>
      </c>
      <c r="E9" s="107" t="s">
        <v>19</v>
      </c>
      <c r="F9" s="107" t="s">
        <v>20</v>
      </c>
      <c r="G9" s="107" t="s">
        <v>21</v>
      </c>
      <c r="H9" s="107" t="s">
        <v>22</v>
      </c>
      <c r="I9" s="107" t="s">
        <v>36</v>
      </c>
      <c r="J9" s="107" t="s">
        <v>37</v>
      </c>
    </row>
    <row r="10" spans="1:10" ht="30" customHeight="1">
      <c r="A10" s="67">
        <v>1</v>
      </c>
      <c r="B10" s="71" t="str">
        <f>T!B6</f>
        <v>ANKARA METROPOL</v>
      </c>
      <c r="C10" s="67">
        <f>D10+E10+F10</f>
        <v>1</v>
      </c>
      <c r="D10" s="69">
        <f>S.!C4</f>
        <v>0</v>
      </c>
      <c r="E10" s="69">
        <f>S.!D4</f>
        <v>1</v>
      </c>
      <c r="F10" s="69">
        <f>S.!E4</f>
        <v>0</v>
      </c>
      <c r="G10" s="69">
        <f>S.!C12</f>
        <v>0</v>
      </c>
      <c r="H10" s="69">
        <f>S.!D12</f>
        <v>0</v>
      </c>
      <c r="I10" s="67">
        <f>(D10*3)+(E10*1)+(F10*0)</f>
        <v>1</v>
      </c>
      <c r="J10" s="67">
        <f>G10-H10</f>
        <v>0</v>
      </c>
    </row>
    <row r="11" spans="1:10" ht="30" customHeight="1">
      <c r="A11" s="67">
        <v>2</v>
      </c>
      <c r="B11" s="71" t="str">
        <f>T!B7</f>
        <v>MAMAK SPOR</v>
      </c>
      <c r="C11" s="67">
        <f>D11+E11+F11</f>
        <v>1</v>
      </c>
      <c r="D11" s="69">
        <f>S.!C5</f>
        <v>0</v>
      </c>
      <c r="E11" s="69">
        <f>S.!D5</f>
        <v>1</v>
      </c>
      <c r="F11" s="69">
        <f>S.!E5</f>
        <v>0</v>
      </c>
      <c r="G11" s="69">
        <f>S.!C13</f>
        <v>0</v>
      </c>
      <c r="H11" s="69">
        <f>S.!D13</f>
        <v>0</v>
      </c>
      <c r="I11" s="67">
        <f>(D11*3)+(E11*1)+(F11*0)</f>
        <v>1</v>
      </c>
      <c r="J11" s="67">
        <f>G11-H11</f>
        <v>0</v>
      </c>
    </row>
    <row r="12" spans="1:10" ht="30" customHeight="1">
      <c r="A12" s="67">
        <v>3</v>
      </c>
      <c r="B12" s="71" t="str">
        <f>T!B8</f>
        <v>KEÇİÖREN SPOR</v>
      </c>
      <c r="C12" s="67">
        <f>D12+E12+F12</f>
        <v>1</v>
      </c>
      <c r="D12" s="69">
        <f>S.!C6</f>
        <v>0</v>
      </c>
      <c r="E12" s="69">
        <f>S.!D6</f>
        <v>1</v>
      </c>
      <c r="F12" s="69">
        <f>S.!E6</f>
        <v>0</v>
      </c>
      <c r="G12" s="69">
        <f>S.!C14</f>
        <v>0</v>
      </c>
      <c r="H12" s="69">
        <f>S.!D14</f>
        <v>0</v>
      </c>
      <c r="I12" s="67">
        <f>(D12*3)+(E12*1)+(F12*0)</f>
        <v>1</v>
      </c>
      <c r="J12" s="67">
        <f>G12-H12</f>
        <v>0</v>
      </c>
    </row>
    <row r="13" spans="1:10" ht="30" customHeight="1">
      <c r="A13" s="67">
        <v>4</v>
      </c>
      <c r="B13" s="71" t="str">
        <f>T!B9</f>
        <v>K.ÖREN BLD.BAĞLUM</v>
      </c>
      <c r="C13" s="67">
        <f>D13+E13+F13</f>
        <v>1</v>
      </c>
      <c r="D13" s="69">
        <f>S.!C7</f>
        <v>0</v>
      </c>
      <c r="E13" s="69">
        <f>S.!D7</f>
        <v>1</v>
      </c>
      <c r="F13" s="69">
        <f>S.!E7</f>
        <v>0</v>
      </c>
      <c r="G13" s="69">
        <f>S.!C15</f>
        <v>0</v>
      </c>
      <c r="H13" s="69">
        <f>S.!D15</f>
        <v>0</v>
      </c>
      <c r="I13" s="67">
        <f>(D13*3)+(E13*1)+(F13*0)</f>
        <v>1</v>
      </c>
      <c r="J13" s="67">
        <f>G13-H13</f>
        <v>0</v>
      </c>
    </row>
    <row r="14" spans="1:10" ht="15" customHeight="1">
      <c r="A14" s="1"/>
      <c r="B14" s="2"/>
      <c r="C14" s="4"/>
      <c r="D14" s="4"/>
      <c r="E14" s="3"/>
      <c r="F14" s="3"/>
      <c r="G14" s="72">
        <f>SUM(G10:G13)</f>
        <v>0</v>
      </c>
      <c r="H14" s="72">
        <f>SUM(H10:H13)</f>
        <v>0</v>
      </c>
      <c r="I14" s="1"/>
      <c r="J14" s="1"/>
    </row>
    <row r="15" spans="1:10" ht="15" customHeight="1">
      <c r="A15" s="1"/>
      <c r="B15" s="2"/>
      <c r="C15" s="4"/>
      <c r="D15" s="4"/>
      <c r="E15" s="3"/>
      <c r="F15" s="3"/>
      <c r="G15" s="3"/>
      <c r="H15" s="3"/>
      <c r="I15" s="1"/>
      <c r="J15" s="1"/>
    </row>
    <row r="16" spans="1:10" ht="15" customHeight="1">
      <c r="A16" s="1"/>
      <c r="B16" s="2"/>
      <c r="C16" s="4"/>
      <c r="D16" s="4"/>
      <c r="E16" s="3"/>
      <c r="F16" s="3"/>
      <c r="G16" s="3"/>
      <c r="H16" s="3"/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B19" s="2"/>
      <c r="C19" s="4"/>
      <c r="D19" s="4"/>
      <c r="E19" s="3"/>
      <c r="F19" s="3"/>
      <c r="G19" s="3"/>
      <c r="H19" s="3"/>
    </row>
    <row r="20" spans="1:10" ht="15" customHeight="1">
      <c r="A20" s="175" t="s">
        <v>38</v>
      </c>
      <c r="B20" s="175"/>
      <c r="C20" s="12"/>
      <c r="D20" s="175" t="s">
        <v>39</v>
      </c>
      <c r="E20" s="175"/>
      <c r="F20" s="175"/>
      <c r="G20" s="175"/>
      <c r="H20" s="175"/>
      <c r="I20" s="175"/>
      <c r="J20" s="175"/>
    </row>
    <row r="21" spans="1:10" ht="15" customHeight="1">
      <c r="A21" s="175"/>
      <c r="B21" s="175"/>
      <c r="C21" s="12"/>
      <c r="D21" s="175"/>
      <c r="E21" s="175"/>
      <c r="F21" s="175"/>
      <c r="G21" s="175"/>
      <c r="H21" s="175"/>
      <c r="I21" s="175"/>
      <c r="J21" s="175"/>
    </row>
    <row r="22" spans="1:10" ht="18.75" customHeight="1">
      <c r="A22" s="175"/>
      <c r="B22" s="175"/>
      <c r="C22" s="12"/>
      <c r="D22" s="175"/>
      <c r="E22" s="175"/>
      <c r="F22" s="175"/>
      <c r="G22" s="175"/>
      <c r="H22" s="175"/>
      <c r="I22" s="175"/>
      <c r="J22" s="175"/>
    </row>
    <row r="23" spans="1:10" ht="15" customHeight="1">
      <c r="B23" s="106"/>
      <c r="C23" s="106"/>
      <c r="D23" s="106"/>
      <c r="E23" s="3"/>
      <c r="F23" s="3"/>
      <c r="G23" s="3"/>
      <c r="H23" s="3"/>
    </row>
    <row r="24" spans="1:10" ht="15" customHeight="1">
      <c r="B24" s="106"/>
      <c r="C24" s="106"/>
      <c r="D24" s="106"/>
      <c r="E24" s="1"/>
      <c r="F24" s="1"/>
      <c r="G24" s="1"/>
      <c r="H24" s="1"/>
    </row>
    <row r="25" spans="1:10" ht="15" customHeight="1">
      <c r="B25" s="106"/>
      <c r="C25" s="106"/>
      <c r="D25" s="106"/>
      <c r="E25" s="106"/>
      <c r="F25" s="106"/>
      <c r="G25" s="106"/>
      <c r="H25" s="106"/>
    </row>
    <row r="26" spans="1:10" ht="15" customHeight="1">
      <c r="B26" s="106"/>
      <c r="C26" s="106"/>
      <c r="D26" s="106"/>
      <c r="E26" s="106"/>
      <c r="F26" s="106"/>
      <c r="G26" s="106"/>
      <c r="H26" s="106"/>
    </row>
    <row r="27" spans="1:10" ht="15" customHeight="1">
      <c r="B27" s="2"/>
      <c r="C27" s="3"/>
      <c r="D27" s="3"/>
      <c r="E27" s="6"/>
      <c r="F27" s="6"/>
      <c r="G27" s="6"/>
      <c r="H27" s="6"/>
    </row>
    <row r="28" spans="1:10" ht="15" customHeight="1">
      <c r="B28" s="2"/>
      <c r="C28" s="3"/>
      <c r="D28" s="3"/>
      <c r="E28" s="6"/>
      <c r="F28" s="6"/>
      <c r="G28" s="6"/>
      <c r="H28" s="6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5"/>
      <c r="C30" s="3"/>
      <c r="D30" s="3"/>
      <c r="E30" s="4"/>
      <c r="F30" s="4"/>
      <c r="G30" s="4"/>
      <c r="H30" s="4"/>
    </row>
    <row r="31" spans="1:10" ht="15" customHeight="1">
      <c r="B31" s="106"/>
      <c r="C31" s="106"/>
      <c r="D31" s="106"/>
      <c r="E31" s="106"/>
      <c r="F31" s="106"/>
      <c r="G31" s="106"/>
      <c r="H31" s="106"/>
    </row>
    <row r="32" spans="1:10" ht="15" customHeight="1">
      <c r="B32" s="106"/>
      <c r="C32" s="106"/>
      <c r="D32" s="106"/>
      <c r="E32" s="106"/>
      <c r="F32" s="106"/>
      <c r="G32" s="106"/>
      <c r="H32" s="106"/>
    </row>
    <row r="33" spans="2:8" ht="15" customHeight="1">
      <c r="B33" s="106"/>
      <c r="C33" s="106"/>
      <c r="D33" s="106"/>
      <c r="E33" s="106"/>
      <c r="F33" s="106"/>
      <c r="G33" s="106"/>
      <c r="H33" s="106"/>
    </row>
    <row r="34" spans="2:8" ht="15" customHeight="1">
      <c r="B34" s="2"/>
      <c r="C34" s="4"/>
      <c r="D34" s="4"/>
      <c r="E34" s="6"/>
      <c r="F34" s="6"/>
      <c r="G34" s="6"/>
      <c r="H34" s="6"/>
    </row>
    <row r="35" spans="2:8" ht="15" customHeight="1">
      <c r="B35" s="2"/>
      <c r="C35" s="4"/>
      <c r="D35" s="4"/>
      <c r="E35" s="4"/>
      <c r="F35" s="4"/>
      <c r="G35" s="4"/>
      <c r="H35" s="4"/>
    </row>
    <row r="36" spans="2:8" ht="15" customHeight="1">
      <c r="B36" s="5"/>
      <c r="C36" s="4"/>
      <c r="D36" s="4"/>
      <c r="E36" s="6"/>
      <c r="F36" s="6"/>
      <c r="G36" s="6"/>
      <c r="H36" s="6"/>
    </row>
    <row r="37" spans="2:8">
      <c r="B37" s="13"/>
      <c r="C37" s="13"/>
    </row>
    <row r="38" spans="2:8">
      <c r="B38" s="13"/>
      <c r="C38" s="13"/>
    </row>
    <row r="39" spans="2:8">
      <c r="B39" s="13"/>
      <c r="C39" s="13"/>
    </row>
  </sheetData>
  <mergeCells count="11">
    <mergeCell ref="A20:B22"/>
    <mergeCell ref="D20:J22"/>
    <mergeCell ref="A2:J2"/>
    <mergeCell ref="A1:J1"/>
    <mergeCell ref="A7:J7"/>
    <mergeCell ref="A8:J8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orientation="portrait" horizontalDpi="4294967293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39"/>
  <sheetViews>
    <sheetView zoomScaleNormal="75" zoomScaleSheetLayoutView="100" workbookViewId="0">
      <selection activeCell="B10" sqref="B10:J13"/>
    </sheetView>
  </sheetViews>
  <sheetFormatPr defaultRowHeight="12.75"/>
  <cols>
    <col min="1" max="1" width="8.7109375" customWidth="1"/>
    <col min="2" max="2" width="36.7109375" customWidth="1"/>
    <col min="3" max="10" width="6.7109375" customWidth="1"/>
    <col min="11" max="11" width="4.7109375" customWidth="1"/>
  </cols>
  <sheetData>
    <row r="1" spans="1:10" ht="46.5" customHeight="1">
      <c r="A1" s="166" t="str">
        <f>T!A1</f>
        <v>2015-2016 SEZONU ANKARA U 13 LİGİ PLAY OF 3 NCÜ GRUP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46.5" customHeight="1">
      <c r="A2" s="166" t="s">
        <v>6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ht="39" customHeight="1">
      <c r="A3" s="170" t="s">
        <v>31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30" customHeight="1">
      <c r="A4" s="66" t="s">
        <v>32</v>
      </c>
      <c r="B4" s="177" t="s">
        <v>1</v>
      </c>
      <c r="C4" s="177"/>
      <c r="D4" s="177"/>
      <c r="E4" s="177"/>
      <c r="F4" s="177"/>
      <c r="G4" s="177"/>
      <c r="H4" s="177"/>
      <c r="I4" s="177" t="s">
        <v>28</v>
      </c>
      <c r="J4" s="177"/>
    </row>
    <row r="5" spans="1:10" ht="30" customHeight="1">
      <c r="A5" s="67">
        <v>1</v>
      </c>
      <c r="B5" s="68" t="str">
        <f>F!F7</f>
        <v>K.ÖREN BLD.BAĞLUM</v>
      </c>
      <c r="C5" s="178" t="str">
        <f>F!G7</f>
        <v>MAMAK SPOR</v>
      </c>
      <c r="D5" s="178"/>
      <c r="E5" s="178"/>
      <c r="F5" s="178"/>
      <c r="G5" s="178"/>
      <c r="H5" s="178"/>
      <c r="I5" s="69">
        <f>F!H7</f>
        <v>0</v>
      </c>
      <c r="J5" s="69">
        <f>F!I7</f>
        <v>0</v>
      </c>
    </row>
    <row r="6" spans="1:10" ht="30" customHeight="1">
      <c r="A6" s="67">
        <v>2</v>
      </c>
      <c r="B6" s="68" t="str">
        <f>F!F8</f>
        <v>KEÇİÖREN SPOR</v>
      </c>
      <c r="C6" s="178" t="str">
        <f>F!G8</f>
        <v>ANKARA METROPOL</v>
      </c>
      <c r="D6" s="178"/>
      <c r="E6" s="178"/>
      <c r="F6" s="178"/>
      <c r="G6" s="178"/>
      <c r="H6" s="178"/>
      <c r="I6" s="69">
        <f>F!H8</f>
        <v>0</v>
      </c>
      <c r="J6" s="69">
        <f>F!I8</f>
        <v>0</v>
      </c>
    </row>
    <row r="7" spans="1:10" ht="36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</row>
    <row r="8" spans="1:10" ht="39" customHeight="1">
      <c r="A8" s="170" t="s">
        <v>33</v>
      </c>
      <c r="B8" s="170"/>
      <c r="C8" s="170"/>
      <c r="D8" s="170"/>
      <c r="E8" s="170"/>
      <c r="F8" s="170"/>
      <c r="G8" s="170"/>
      <c r="H8" s="170"/>
      <c r="I8" s="170"/>
      <c r="J8" s="170"/>
    </row>
    <row r="9" spans="1:10" ht="30" customHeight="1">
      <c r="A9" s="66" t="s">
        <v>34</v>
      </c>
      <c r="B9" s="70" t="s">
        <v>1</v>
      </c>
      <c r="C9" s="107" t="s">
        <v>35</v>
      </c>
      <c r="D9" s="107" t="s">
        <v>18</v>
      </c>
      <c r="E9" s="107" t="s">
        <v>19</v>
      </c>
      <c r="F9" s="107" t="s">
        <v>20</v>
      </c>
      <c r="G9" s="107" t="s">
        <v>21</v>
      </c>
      <c r="H9" s="107" t="s">
        <v>22</v>
      </c>
      <c r="I9" s="107" t="s">
        <v>36</v>
      </c>
      <c r="J9" s="107" t="s">
        <v>37</v>
      </c>
    </row>
    <row r="10" spans="1:10" ht="30" customHeight="1">
      <c r="A10" s="67">
        <v>1</v>
      </c>
      <c r="B10" s="71" t="str">
        <f>T!B7</f>
        <v>MAMAK SPOR</v>
      </c>
      <c r="C10" s="67">
        <f>D10+E10+F10</f>
        <v>2</v>
      </c>
      <c r="D10" s="69">
        <f>S.!F5</f>
        <v>0</v>
      </c>
      <c r="E10" s="69">
        <f>S.!G5</f>
        <v>2</v>
      </c>
      <c r="F10" s="69">
        <f>S.!H5</f>
        <v>0</v>
      </c>
      <c r="G10" s="69">
        <f>S.!E13</f>
        <v>0</v>
      </c>
      <c r="H10" s="69">
        <f>S.!F13</f>
        <v>0</v>
      </c>
      <c r="I10" s="67">
        <f>(D10*3)+(E10*1)+(F10*0)</f>
        <v>2</v>
      </c>
      <c r="J10" s="67">
        <f>G10-H10</f>
        <v>0</v>
      </c>
    </row>
    <row r="11" spans="1:10" ht="30" customHeight="1">
      <c r="A11" s="67">
        <v>2</v>
      </c>
      <c r="B11" s="71" t="str">
        <f>T!B6</f>
        <v>ANKARA METROPOL</v>
      </c>
      <c r="C11" s="67">
        <f>D11+E11+F11</f>
        <v>2</v>
      </c>
      <c r="D11" s="69">
        <f>S.!F4</f>
        <v>0</v>
      </c>
      <c r="E11" s="69">
        <f>S.!G4</f>
        <v>2</v>
      </c>
      <c r="F11" s="69">
        <f>S.!H4</f>
        <v>0</v>
      </c>
      <c r="G11" s="69">
        <f>S.!E12</f>
        <v>0</v>
      </c>
      <c r="H11" s="69">
        <f>S.!F12</f>
        <v>0</v>
      </c>
      <c r="I11" s="67">
        <f>(D11*3)+(E11*1)+(F11*0)</f>
        <v>2</v>
      </c>
      <c r="J11" s="67">
        <f>G11-H11</f>
        <v>0</v>
      </c>
    </row>
    <row r="12" spans="1:10" ht="30" customHeight="1">
      <c r="A12" s="67">
        <v>3</v>
      </c>
      <c r="B12" s="71" t="str">
        <f>T!B8</f>
        <v>KEÇİÖREN SPOR</v>
      </c>
      <c r="C12" s="67">
        <f>D12+E12+F12</f>
        <v>2</v>
      </c>
      <c r="D12" s="69">
        <f>S.!F6</f>
        <v>0</v>
      </c>
      <c r="E12" s="69">
        <f>S.!G6</f>
        <v>2</v>
      </c>
      <c r="F12" s="69">
        <f>S.!H6</f>
        <v>0</v>
      </c>
      <c r="G12" s="69">
        <f>S.!E14</f>
        <v>0</v>
      </c>
      <c r="H12" s="69">
        <f>S.!F14</f>
        <v>0</v>
      </c>
      <c r="I12" s="67">
        <f>(D12*3)+(E12*1)+(F12*0)</f>
        <v>2</v>
      </c>
      <c r="J12" s="67">
        <f>G12-H12</f>
        <v>0</v>
      </c>
    </row>
    <row r="13" spans="1:10" ht="30" customHeight="1">
      <c r="A13" s="67">
        <v>4</v>
      </c>
      <c r="B13" s="71" t="str">
        <f>T!B9</f>
        <v>K.ÖREN BLD.BAĞLUM</v>
      </c>
      <c r="C13" s="67">
        <f>D13+E13+F13</f>
        <v>2</v>
      </c>
      <c r="D13" s="69">
        <f>S.!F7</f>
        <v>0</v>
      </c>
      <c r="E13" s="69">
        <f>S.!G7</f>
        <v>2</v>
      </c>
      <c r="F13" s="69">
        <f>S.!H7</f>
        <v>0</v>
      </c>
      <c r="G13" s="69">
        <f>S.!E15</f>
        <v>0</v>
      </c>
      <c r="H13" s="69">
        <f>S.!F15</f>
        <v>0</v>
      </c>
      <c r="I13" s="67">
        <f>(D13*3)+(E13*1)+(F13*0)</f>
        <v>2</v>
      </c>
      <c r="J13" s="67">
        <f>G13-H13</f>
        <v>0</v>
      </c>
    </row>
    <row r="14" spans="1:10" ht="15" customHeight="1">
      <c r="A14" s="1"/>
      <c r="B14" s="2"/>
      <c r="C14" s="4"/>
      <c r="D14" s="4"/>
      <c r="E14" s="3"/>
      <c r="F14" s="3"/>
      <c r="G14" s="72">
        <f>SUM(G10:G13)</f>
        <v>0</v>
      </c>
      <c r="H14" s="72">
        <f>SUM(H10:H13)</f>
        <v>0</v>
      </c>
      <c r="I14" s="1"/>
      <c r="J14" s="1"/>
    </row>
    <row r="15" spans="1:10" ht="15" customHeight="1">
      <c r="A15" s="1"/>
      <c r="B15" s="2"/>
      <c r="C15" s="4"/>
      <c r="D15" s="4"/>
      <c r="E15" s="3"/>
      <c r="F15" s="3"/>
      <c r="G15" s="3"/>
      <c r="H15" s="3"/>
      <c r="I15" s="1"/>
      <c r="J15" s="1"/>
    </row>
    <row r="16" spans="1:10" ht="15" customHeight="1">
      <c r="A16" s="1"/>
      <c r="B16" s="2"/>
      <c r="C16" s="4"/>
      <c r="D16" s="4"/>
      <c r="E16" s="3"/>
      <c r="F16" s="3"/>
      <c r="G16" s="3"/>
      <c r="H16" s="3"/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B19" s="2"/>
      <c r="C19" s="4"/>
      <c r="D19" s="4"/>
      <c r="E19" s="3"/>
      <c r="F19" s="3"/>
      <c r="G19" s="3"/>
      <c r="H19" s="3"/>
    </row>
    <row r="20" spans="1:10" ht="15" customHeight="1">
      <c r="A20" s="175" t="s">
        <v>38</v>
      </c>
      <c r="B20" s="175"/>
      <c r="C20" s="12"/>
      <c r="D20" s="175" t="s">
        <v>39</v>
      </c>
      <c r="E20" s="175"/>
      <c r="F20" s="175"/>
      <c r="G20" s="175"/>
      <c r="H20" s="175"/>
      <c r="I20" s="175"/>
      <c r="J20" s="175"/>
    </row>
    <row r="21" spans="1:10" ht="15" customHeight="1">
      <c r="A21" s="175"/>
      <c r="B21" s="175"/>
      <c r="C21" s="12"/>
      <c r="D21" s="175"/>
      <c r="E21" s="175"/>
      <c r="F21" s="175"/>
      <c r="G21" s="175"/>
      <c r="H21" s="175"/>
      <c r="I21" s="175"/>
      <c r="J21" s="175"/>
    </row>
    <row r="22" spans="1:10" ht="18.75" customHeight="1">
      <c r="A22" s="175"/>
      <c r="B22" s="175"/>
      <c r="C22" s="12"/>
      <c r="D22" s="175"/>
      <c r="E22" s="175"/>
      <c r="F22" s="175"/>
      <c r="G22" s="175"/>
      <c r="H22" s="175"/>
      <c r="I22" s="175"/>
      <c r="J22" s="175"/>
    </row>
    <row r="23" spans="1:10" ht="15" customHeight="1">
      <c r="B23" s="106"/>
      <c r="C23" s="106"/>
      <c r="D23" s="106"/>
      <c r="E23" s="3"/>
      <c r="F23" s="3"/>
      <c r="G23" s="3"/>
      <c r="H23" s="3"/>
    </row>
    <row r="24" spans="1:10" ht="15" customHeight="1">
      <c r="B24" s="106"/>
      <c r="C24" s="106"/>
      <c r="D24" s="106"/>
      <c r="E24" s="1"/>
      <c r="F24" s="1"/>
      <c r="G24" s="1"/>
      <c r="H24" s="1"/>
    </row>
    <row r="25" spans="1:10" ht="15" customHeight="1">
      <c r="B25" s="106"/>
      <c r="C25" s="106"/>
      <c r="D25" s="106"/>
      <c r="E25" s="106"/>
      <c r="F25" s="106"/>
      <c r="G25" s="106"/>
      <c r="H25" s="106"/>
    </row>
    <row r="26" spans="1:10" ht="15" customHeight="1">
      <c r="B26" s="106"/>
      <c r="C26" s="106"/>
      <c r="D26" s="106"/>
      <c r="E26" s="106"/>
      <c r="F26" s="106"/>
      <c r="G26" s="106"/>
      <c r="H26" s="106"/>
    </row>
    <row r="27" spans="1:10" ht="15" customHeight="1">
      <c r="B27" s="2"/>
      <c r="C27" s="3"/>
      <c r="D27" s="3"/>
      <c r="E27" s="6"/>
      <c r="F27" s="6"/>
      <c r="G27" s="6"/>
      <c r="H27" s="6"/>
    </row>
    <row r="28" spans="1:10" ht="15" customHeight="1">
      <c r="B28" s="2"/>
      <c r="C28" s="3"/>
      <c r="D28" s="3"/>
      <c r="E28" s="6"/>
      <c r="F28" s="6"/>
      <c r="G28" s="6"/>
      <c r="H28" s="6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106"/>
      <c r="C30" s="106"/>
      <c r="D30" s="106"/>
      <c r="E30" s="106"/>
      <c r="F30" s="106"/>
      <c r="G30" s="106"/>
      <c r="H30" s="106"/>
    </row>
    <row r="31" spans="1:10" ht="15" customHeight="1">
      <c r="B31" s="106"/>
      <c r="C31" s="106"/>
      <c r="D31" s="106"/>
      <c r="E31" s="106"/>
      <c r="F31" s="106"/>
      <c r="G31" s="106"/>
      <c r="H31" s="106"/>
    </row>
    <row r="32" spans="1:10" ht="15" customHeight="1">
      <c r="B32" s="106"/>
      <c r="C32" s="106"/>
      <c r="D32" s="106"/>
      <c r="E32" s="106"/>
      <c r="F32" s="106"/>
      <c r="G32" s="106"/>
      <c r="H32" s="106"/>
    </row>
    <row r="33" spans="2:8" ht="15" customHeight="1">
      <c r="B33" s="106"/>
      <c r="C33" s="106"/>
      <c r="D33" s="106"/>
      <c r="E33" s="106"/>
      <c r="F33" s="106"/>
      <c r="G33" s="106"/>
      <c r="H33" s="106"/>
    </row>
    <row r="34" spans="2:8" ht="15" customHeight="1">
      <c r="B34" s="2"/>
      <c r="C34" s="4"/>
      <c r="D34" s="4"/>
      <c r="E34" s="6"/>
      <c r="F34" s="6"/>
      <c r="G34" s="6"/>
      <c r="H34" s="6"/>
    </row>
    <row r="35" spans="2:8" ht="15" customHeight="1">
      <c r="B35" s="2"/>
      <c r="C35" s="4"/>
      <c r="D35" s="4"/>
      <c r="E35" s="4"/>
      <c r="F35" s="4"/>
      <c r="G35" s="4"/>
      <c r="H35" s="4"/>
    </row>
    <row r="36" spans="2:8" ht="15" customHeight="1">
      <c r="B36" s="5"/>
      <c r="C36" s="4"/>
      <c r="D36" s="4"/>
      <c r="E36" s="6"/>
      <c r="F36" s="6"/>
      <c r="G36" s="6"/>
      <c r="H36" s="6"/>
    </row>
    <row r="37" spans="2:8">
      <c r="B37" s="13"/>
      <c r="C37" s="13"/>
    </row>
    <row r="38" spans="2:8">
      <c r="B38" s="13"/>
      <c r="C38" s="13"/>
    </row>
    <row r="39" spans="2:8">
      <c r="B39" s="13"/>
      <c r="C39" s="13"/>
    </row>
  </sheetData>
  <mergeCells count="11">
    <mergeCell ref="A20:B22"/>
    <mergeCell ref="D20:J22"/>
    <mergeCell ref="A1:J1"/>
    <mergeCell ref="A7:J7"/>
    <mergeCell ref="A8:J8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orientation="portrait" horizontalDpi="4294967293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37"/>
  <sheetViews>
    <sheetView zoomScaleNormal="75" zoomScaleSheetLayoutView="100" workbookViewId="0">
      <selection activeCell="M8" sqref="M8"/>
    </sheetView>
  </sheetViews>
  <sheetFormatPr defaultRowHeight="12.75"/>
  <cols>
    <col min="1" max="1" width="8.7109375" customWidth="1"/>
    <col min="2" max="2" width="36.7109375" customWidth="1"/>
    <col min="3" max="10" width="6.7109375" customWidth="1"/>
    <col min="11" max="11" width="4.7109375" customWidth="1"/>
  </cols>
  <sheetData>
    <row r="1" spans="1:10" ht="46.5" customHeight="1">
      <c r="A1" s="166" t="str">
        <f>T!A1</f>
        <v>2015-2016 SEZONU ANKARA U 13 LİGİ PLAY OF 3 NCÜ GRUP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46.5" customHeight="1">
      <c r="A2" s="166" t="s">
        <v>7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ht="39" customHeight="1">
      <c r="A3" s="170" t="s">
        <v>31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30" customHeight="1">
      <c r="A4" s="66" t="s">
        <v>32</v>
      </c>
      <c r="B4" s="177" t="s">
        <v>1</v>
      </c>
      <c r="C4" s="177"/>
      <c r="D4" s="177"/>
      <c r="E4" s="177"/>
      <c r="F4" s="177"/>
      <c r="G4" s="177"/>
      <c r="H4" s="177"/>
      <c r="I4" s="177" t="s">
        <v>28</v>
      </c>
      <c r="J4" s="177"/>
    </row>
    <row r="5" spans="1:10" ht="30" customHeight="1">
      <c r="A5" s="67">
        <v>1</v>
      </c>
      <c r="B5" s="68" t="str">
        <f>F!K7</f>
        <v>ANKARA METROPOL</v>
      </c>
      <c r="C5" s="178" t="str">
        <f>F!L7</f>
        <v>MAMAK SPOR</v>
      </c>
      <c r="D5" s="178"/>
      <c r="E5" s="178"/>
      <c r="F5" s="178"/>
      <c r="G5" s="178"/>
      <c r="H5" s="178"/>
      <c r="I5" s="69">
        <f>F!M7</f>
        <v>0</v>
      </c>
      <c r="J5" s="69">
        <f>F!N7</f>
        <v>0</v>
      </c>
    </row>
    <row r="6" spans="1:10" ht="30" customHeight="1">
      <c r="A6" s="67">
        <v>2</v>
      </c>
      <c r="B6" s="68" t="str">
        <f>F!K8</f>
        <v>KEÇİÖREN SPOR</v>
      </c>
      <c r="C6" s="178" t="str">
        <f>F!L8</f>
        <v>K.ÖREN BLD.BAĞLUM</v>
      </c>
      <c r="D6" s="178"/>
      <c r="E6" s="178"/>
      <c r="F6" s="178"/>
      <c r="G6" s="178"/>
      <c r="H6" s="178"/>
      <c r="I6" s="69">
        <f>F!M8</f>
        <v>0</v>
      </c>
      <c r="J6" s="69">
        <f>F!N8</f>
        <v>0</v>
      </c>
    </row>
    <row r="7" spans="1:10" ht="36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</row>
    <row r="8" spans="1:10" ht="39" customHeight="1">
      <c r="A8" s="170" t="s">
        <v>33</v>
      </c>
      <c r="B8" s="170"/>
      <c r="C8" s="170"/>
      <c r="D8" s="170"/>
      <c r="E8" s="170"/>
      <c r="F8" s="170"/>
      <c r="G8" s="170"/>
      <c r="H8" s="170"/>
      <c r="I8" s="170"/>
      <c r="J8" s="170"/>
    </row>
    <row r="9" spans="1:10" ht="30" customHeight="1">
      <c r="A9" s="66" t="s">
        <v>34</v>
      </c>
      <c r="B9" s="70" t="s">
        <v>1</v>
      </c>
      <c r="C9" s="107" t="s">
        <v>35</v>
      </c>
      <c r="D9" s="107" t="s">
        <v>18</v>
      </c>
      <c r="E9" s="107" t="s">
        <v>19</v>
      </c>
      <c r="F9" s="107" t="s">
        <v>20</v>
      </c>
      <c r="G9" s="107" t="s">
        <v>21</v>
      </c>
      <c r="H9" s="107" t="s">
        <v>22</v>
      </c>
      <c r="I9" s="107" t="s">
        <v>36</v>
      </c>
      <c r="J9" s="107" t="s">
        <v>37</v>
      </c>
    </row>
    <row r="10" spans="1:10" ht="30" customHeight="1">
      <c r="A10" s="67">
        <v>1</v>
      </c>
      <c r="B10" s="71" t="str">
        <f>T!B7</f>
        <v>MAMAK SPOR</v>
      </c>
      <c r="C10" s="67">
        <f>D10+E10+F10</f>
        <v>3</v>
      </c>
      <c r="D10" s="69">
        <f>S.!I5</f>
        <v>0</v>
      </c>
      <c r="E10" s="69">
        <f>S.!J5</f>
        <v>3</v>
      </c>
      <c r="F10" s="69">
        <f>S.!K5</f>
        <v>0</v>
      </c>
      <c r="G10" s="69">
        <f>S.!G13</f>
        <v>0</v>
      </c>
      <c r="H10" s="69">
        <f>S.!H13</f>
        <v>0</v>
      </c>
      <c r="I10" s="67">
        <f>(D10*3)+(E10*1)+(F10*0)</f>
        <v>3</v>
      </c>
      <c r="J10" s="67">
        <f>G10-H10</f>
        <v>0</v>
      </c>
    </row>
    <row r="11" spans="1:10" ht="30" customHeight="1">
      <c r="A11" s="67">
        <v>2</v>
      </c>
      <c r="B11" s="71" t="str">
        <f>T!B6</f>
        <v>ANKARA METROPOL</v>
      </c>
      <c r="C11" s="67">
        <f>D11+E11+F11</f>
        <v>3</v>
      </c>
      <c r="D11" s="69">
        <f>S.!I4</f>
        <v>0</v>
      </c>
      <c r="E11" s="69">
        <f>S.!J4</f>
        <v>3</v>
      </c>
      <c r="F11" s="69">
        <f>S.!K4</f>
        <v>0</v>
      </c>
      <c r="G11" s="69">
        <f>S.!G12</f>
        <v>0</v>
      </c>
      <c r="H11" s="69">
        <f>S.!H12</f>
        <v>0</v>
      </c>
      <c r="I11" s="67">
        <f>(D11*3)+(E11*1)+(F11*0)</f>
        <v>3</v>
      </c>
      <c r="J11" s="67">
        <f>G11-H11</f>
        <v>0</v>
      </c>
    </row>
    <row r="12" spans="1:10" ht="30" customHeight="1">
      <c r="A12" s="67">
        <v>3</v>
      </c>
      <c r="B12" s="71" t="str">
        <f>T!B8</f>
        <v>KEÇİÖREN SPOR</v>
      </c>
      <c r="C12" s="67">
        <f>D12+E12+F12</f>
        <v>3</v>
      </c>
      <c r="D12" s="69">
        <f>S.!I6</f>
        <v>0</v>
      </c>
      <c r="E12" s="69">
        <f>S.!J6</f>
        <v>3</v>
      </c>
      <c r="F12" s="69">
        <f>S.!K6</f>
        <v>0</v>
      </c>
      <c r="G12" s="69">
        <f>S.!G14</f>
        <v>0</v>
      </c>
      <c r="H12" s="69">
        <f>S.!H14</f>
        <v>0</v>
      </c>
      <c r="I12" s="67">
        <f>(D12*3)+(E12*1)+(F12*0)</f>
        <v>3</v>
      </c>
      <c r="J12" s="67">
        <f>G12-H12</f>
        <v>0</v>
      </c>
    </row>
    <row r="13" spans="1:10" ht="30" customHeight="1">
      <c r="A13" s="67">
        <v>4</v>
      </c>
      <c r="B13" s="71" t="str">
        <f>T!B9</f>
        <v>K.ÖREN BLD.BAĞLUM</v>
      </c>
      <c r="C13" s="67">
        <f>D13+E13+F13</f>
        <v>3</v>
      </c>
      <c r="D13" s="69">
        <f>S.!I7</f>
        <v>0</v>
      </c>
      <c r="E13" s="69">
        <f>S.!J7</f>
        <v>3</v>
      </c>
      <c r="F13" s="69">
        <f>S.!K7</f>
        <v>0</v>
      </c>
      <c r="G13" s="69">
        <f>S.!G15</f>
        <v>0</v>
      </c>
      <c r="H13" s="69">
        <f>S.!H15</f>
        <v>0</v>
      </c>
      <c r="I13" s="67">
        <f>(D13*3)+(E13*1)+(F13*0)</f>
        <v>3</v>
      </c>
      <c r="J13" s="67">
        <f>G13-H13</f>
        <v>0</v>
      </c>
    </row>
    <row r="14" spans="1:10" ht="15" customHeight="1">
      <c r="A14" s="1"/>
      <c r="B14" s="2"/>
      <c r="C14" s="4"/>
      <c r="D14" s="4"/>
      <c r="E14" s="3"/>
      <c r="F14" s="3"/>
      <c r="G14" s="72">
        <f>SUM(G10:G13)</f>
        <v>0</v>
      </c>
      <c r="H14" s="72">
        <f>SUM(H10:H13)</f>
        <v>0</v>
      </c>
      <c r="I14" s="1"/>
      <c r="J14" s="1"/>
    </row>
    <row r="15" spans="1:10" ht="15" customHeight="1">
      <c r="A15" s="1"/>
      <c r="B15" s="2"/>
      <c r="C15" s="4"/>
      <c r="D15" s="4"/>
      <c r="E15" s="3"/>
      <c r="F15" s="3"/>
      <c r="G15" s="3"/>
      <c r="H15" s="3"/>
      <c r="I15" s="1"/>
      <c r="J15" s="1"/>
    </row>
    <row r="16" spans="1:10" ht="15" customHeight="1">
      <c r="A16" s="1"/>
      <c r="B16" s="2"/>
      <c r="C16" s="4"/>
      <c r="D16" s="4"/>
      <c r="E16" s="3"/>
      <c r="F16" s="3"/>
      <c r="G16" s="3"/>
      <c r="H16" s="3"/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B19" s="2"/>
      <c r="C19" s="4"/>
      <c r="D19" s="4"/>
      <c r="E19" s="3"/>
      <c r="F19" s="3"/>
      <c r="G19" s="3"/>
      <c r="H19" s="3"/>
    </row>
    <row r="20" spans="1:10" ht="15" customHeight="1">
      <c r="A20" s="175" t="s">
        <v>38</v>
      </c>
      <c r="B20" s="175"/>
      <c r="C20" s="12"/>
      <c r="D20" s="175" t="s">
        <v>39</v>
      </c>
      <c r="E20" s="175"/>
      <c r="F20" s="175"/>
      <c r="G20" s="175"/>
      <c r="H20" s="175"/>
      <c r="I20" s="175"/>
      <c r="J20" s="175"/>
    </row>
    <row r="21" spans="1:10" ht="15" customHeight="1">
      <c r="A21" s="175"/>
      <c r="B21" s="175"/>
      <c r="C21" s="12"/>
      <c r="D21" s="175"/>
      <c r="E21" s="175"/>
      <c r="F21" s="175"/>
      <c r="G21" s="175"/>
      <c r="H21" s="175"/>
      <c r="I21" s="175"/>
      <c r="J21" s="175"/>
    </row>
    <row r="22" spans="1:10" ht="18.75" customHeight="1">
      <c r="A22" s="175"/>
      <c r="B22" s="175"/>
      <c r="C22" s="12"/>
      <c r="D22" s="175"/>
      <c r="E22" s="175"/>
      <c r="F22" s="175"/>
      <c r="G22" s="175"/>
      <c r="H22" s="175"/>
      <c r="I22" s="175"/>
      <c r="J22" s="175"/>
    </row>
    <row r="23" spans="1:10" ht="15" customHeight="1">
      <c r="B23" s="106"/>
      <c r="C23" s="106"/>
      <c r="D23" s="106"/>
      <c r="E23" s="3"/>
      <c r="F23" s="3"/>
      <c r="G23" s="3"/>
      <c r="H23" s="3"/>
    </row>
    <row r="24" spans="1:10" ht="15" customHeight="1">
      <c r="B24" s="106"/>
      <c r="C24" s="106"/>
      <c r="D24" s="106"/>
      <c r="E24" s="1"/>
      <c r="F24" s="1"/>
      <c r="G24" s="1"/>
      <c r="H24" s="1"/>
    </row>
    <row r="25" spans="1:10" ht="15" customHeight="1">
      <c r="B25" s="106"/>
      <c r="C25" s="106"/>
      <c r="D25" s="106"/>
      <c r="E25" s="106"/>
      <c r="F25" s="106"/>
      <c r="G25" s="106"/>
      <c r="H25" s="106"/>
    </row>
    <row r="26" spans="1:10" ht="15" customHeight="1">
      <c r="B26" s="106"/>
      <c r="C26" s="106"/>
      <c r="D26" s="106"/>
      <c r="E26" s="106"/>
      <c r="F26" s="106"/>
      <c r="G26" s="106"/>
      <c r="H26" s="106"/>
    </row>
    <row r="27" spans="1:10" ht="15" customHeight="1">
      <c r="B27" s="2"/>
      <c r="C27" s="3"/>
      <c r="D27" s="3"/>
      <c r="E27" s="6"/>
      <c r="F27" s="6"/>
      <c r="G27" s="6"/>
      <c r="H27" s="6"/>
    </row>
    <row r="28" spans="1:10" ht="15" customHeight="1">
      <c r="B28" s="2"/>
      <c r="C28" s="3"/>
      <c r="D28" s="3"/>
      <c r="E28" s="6"/>
      <c r="F28" s="6"/>
      <c r="G28" s="6"/>
      <c r="H28" s="6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106"/>
      <c r="C30" s="106"/>
      <c r="D30" s="106"/>
      <c r="E30" s="106"/>
      <c r="F30" s="106"/>
      <c r="G30" s="106"/>
      <c r="H30" s="106"/>
    </row>
    <row r="31" spans="1:10" ht="15" customHeight="1">
      <c r="B31" s="106"/>
      <c r="C31" s="106"/>
      <c r="D31" s="106"/>
      <c r="E31" s="106"/>
      <c r="F31" s="106"/>
      <c r="G31" s="106"/>
      <c r="H31" s="106"/>
    </row>
    <row r="32" spans="1:10" ht="15" customHeight="1">
      <c r="B32" s="2"/>
      <c r="C32" s="4"/>
      <c r="D32" s="4"/>
      <c r="E32" s="6"/>
      <c r="F32" s="6"/>
      <c r="G32" s="6"/>
      <c r="H32" s="6"/>
    </row>
    <row r="33" spans="2:8" ht="15" customHeight="1">
      <c r="B33" s="2"/>
      <c r="C33" s="4"/>
      <c r="D33" s="4"/>
      <c r="E33" s="4"/>
      <c r="F33" s="4"/>
      <c r="G33" s="4"/>
      <c r="H33" s="4"/>
    </row>
    <row r="34" spans="2:8" ht="15" customHeight="1">
      <c r="B34" s="5"/>
      <c r="C34" s="4"/>
      <c r="D34" s="4"/>
      <c r="E34" s="6"/>
      <c r="F34" s="6"/>
      <c r="G34" s="6"/>
      <c r="H34" s="6"/>
    </row>
    <row r="35" spans="2:8">
      <c r="B35" s="13"/>
      <c r="C35" s="13"/>
    </row>
    <row r="36" spans="2:8">
      <c r="B36" s="13"/>
      <c r="C36" s="13"/>
    </row>
    <row r="37" spans="2:8">
      <c r="B37" s="13"/>
      <c r="C37" s="13"/>
    </row>
  </sheetData>
  <mergeCells count="11">
    <mergeCell ref="A20:B22"/>
    <mergeCell ref="D20:J22"/>
    <mergeCell ref="A2:J2"/>
    <mergeCell ref="A1:J1"/>
    <mergeCell ref="A7:J7"/>
    <mergeCell ref="A8:J8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8</vt:i4>
      </vt:variant>
    </vt:vector>
  </HeadingPairs>
  <TitlesOfParts>
    <vt:vector size="17" baseType="lpstr">
      <vt:lpstr>GİRİŞ</vt:lpstr>
      <vt:lpstr>T</vt:lpstr>
      <vt:lpstr>S.</vt:lpstr>
      <vt:lpstr>P </vt:lpstr>
      <vt:lpstr>F</vt:lpstr>
      <vt:lpstr>F1</vt:lpstr>
      <vt:lpstr>1</vt:lpstr>
      <vt:lpstr>2</vt:lpstr>
      <vt:lpstr>3</vt:lpstr>
      <vt:lpstr>'1'!Yazdırma_Alanı</vt:lpstr>
      <vt:lpstr>'2'!Yazdırma_Alanı</vt:lpstr>
      <vt:lpstr>'3'!Yazdırma_Alanı</vt:lpstr>
      <vt:lpstr>F!Yazdırma_Alanı</vt:lpstr>
      <vt:lpstr>'F1'!Yazdırma_Alanı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 nci Yükselme Grubu</dc:title>
  <dc:creator>Murat ÜNAL</dc:creator>
  <cp:lastModifiedBy>WIN7</cp:lastModifiedBy>
  <cp:revision/>
  <cp:lastPrinted>2016-05-26T10:46:42Z</cp:lastPrinted>
  <dcterms:created xsi:type="dcterms:W3CDTF">2001-11-28T10:13:16Z</dcterms:created>
  <dcterms:modified xsi:type="dcterms:W3CDTF">2016-05-26T12:53:03Z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