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90" yWindow="30" windowWidth="9330" windowHeight="4980" tabRatio="601" firstSheet="1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</sheets>
  <externalReferences>
    <externalReference r:id="rId11"/>
  </externalReferences>
  <definedNames>
    <definedName name="_xlnm.Print_Area" localSheetId="5">'1'!$A$1:$J$28</definedName>
    <definedName name="_xlnm.Print_Area" localSheetId="6">'2'!$A$1:$J$28</definedName>
    <definedName name="_xlnm.Print_Area" localSheetId="7">'3'!$A$1:$J$28</definedName>
    <definedName name="_xlnm.Print_Area" localSheetId="8">'4'!$A$1:$J$28</definedName>
    <definedName name="_xlnm.Print_Area" localSheetId="9">'5'!$A$1:$J$28</definedName>
    <definedName name="_xlnm.Print_Area" localSheetId="4">F!$A$1:$N$35</definedName>
    <definedName name="_xlnm.Print_Area" localSheetId="0">GİRİŞ!$A$1:$K$31</definedName>
    <definedName name="_xlnm.Print_Area" localSheetId="3">'P '!$A$1:$Z$30</definedName>
    <definedName name="_xlnm.Print_Area" localSheetId="2">S.!$A$1:$AG$31</definedName>
    <definedName name="Z_C407F7C1_06A4_11D9_B0A0_F41DFAF3F84C_.wvu.PrintArea" localSheetId="5" hidden="1">'1'!$A$1:$J$28</definedName>
    <definedName name="Z_C407F7C1_06A4_11D9_B0A0_F41DFAF3F84C_.wvu.PrintArea" localSheetId="6" hidden="1">'2'!$A$1:$J$28</definedName>
    <definedName name="Z_C407F7C1_06A4_11D9_B0A0_F41DFAF3F84C_.wvu.PrintArea" localSheetId="7" hidden="1">'3'!$A$1:$J$28</definedName>
    <definedName name="Z_C407F7C1_06A4_11D9_B0A0_F41DFAF3F84C_.wvu.PrintArea" localSheetId="8" hidden="1">'4'!$A$1:$J$28</definedName>
    <definedName name="Z_C407F7C1_06A4_11D9_B0A0_F41DFAF3F84C_.wvu.PrintArea" localSheetId="9" hidden="1">'5'!$A$1:$J$28</definedName>
    <definedName name="Z_C407F7C1_06A4_11D9_B0A0_F41DFAF3F84C_.wvu.PrintArea" localSheetId="4" hidden="1">F!$A$1:$I$35</definedName>
    <definedName name="Z_C407F7C1_06A4_11D9_B0A0_F41DFAF3F84C_.wvu.PrintArea" localSheetId="3" hidden="1">'P '!$B$1:$U$27</definedName>
    <definedName name="Z_C407F7C1_06A4_11D9_B0A0_F41DFAF3F84C_.wvu.PrintArea" localSheetId="2" hidden="1">S.!$B$1:$U$31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6" i="1"/>
  <c r="A14" i="5" l="1"/>
  <c r="A15" i="3" s="1"/>
  <c r="B7" i="22" s="1"/>
  <c r="B13" i="23"/>
  <c r="E5" i="5"/>
  <c r="B6" i="3"/>
  <c r="C5" i="25" s="1"/>
  <c r="B12" i="23"/>
  <c r="B14" i="33"/>
  <c r="M6" i="3"/>
  <c r="N6" i="3"/>
  <c r="V19" i="33"/>
  <c r="U19" i="33"/>
  <c r="T19" i="33"/>
  <c r="S19" i="33"/>
  <c r="R19" i="33"/>
  <c r="Q19" i="33"/>
  <c r="P19" i="33"/>
  <c r="O19" i="33"/>
  <c r="N19" i="33"/>
  <c r="M19" i="33"/>
  <c r="M7" i="3"/>
  <c r="H13" i="3"/>
  <c r="I13" i="3"/>
  <c r="Q12" i="5"/>
  <c r="I6" i="3"/>
  <c r="D14" i="3"/>
  <c r="H6" i="3"/>
  <c r="N7" i="3"/>
  <c r="C14" i="3"/>
  <c r="C6" i="3"/>
  <c r="I7" i="3"/>
  <c r="D13" i="3"/>
  <c r="U14" i="33"/>
  <c r="I14" i="3"/>
  <c r="D6" i="3"/>
  <c r="H7" i="3"/>
  <c r="F14" i="33"/>
  <c r="H14" i="24"/>
  <c r="H14" i="3"/>
  <c r="O13" i="5"/>
  <c r="D7" i="3"/>
  <c r="C7" i="3"/>
  <c r="C16" i="33"/>
  <c r="G15" i="25"/>
  <c r="C13" i="3"/>
  <c r="E14" i="33"/>
  <c r="A1" i="25"/>
  <c r="E7" i="5"/>
  <c r="B8" i="3"/>
  <c r="C7" i="25"/>
  <c r="D8" i="3"/>
  <c r="J7" i="25"/>
  <c r="C8" i="3"/>
  <c r="B7" i="5"/>
  <c r="C8" i="33"/>
  <c r="D14" i="25"/>
  <c r="C7" i="5"/>
  <c r="G14" i="25"/>
  <c r="H14" i="25"/>
  <c r="J14" i="25"/>
  <c r="I6" i="25"/>
  <c r="H15" i="3"/>
  <c r="I15" i="3"/>
  <c r="O14" i="5"/>
  <c r="P14" i="5"/>
  <c r="X12" i="5"/>
  <c r="B20" i="5"/>
  <c r="O20" i="5"/>
  <c r="T19" i="5"/>
  <c r="F28" i="5"/>
  <c r="Y12" i="5"/>
  <c r="C20" i="5"/>
  <c r="P20" i="5"/>
  <c r="U19" i="5"/>
  <c r="G28" i="5"/>
  <c r="Z12" i="5"/>
  <c r="D20" i="5"/>
  <c r="Q20" i="5"/>
  <c r="V19" i="5"/>
  <c r="H28" i="5"/>
  <c r="D15" i="3"/>
  <c r="C15" i="3"/>
  <c r="F14" i="5"/>
  <c r="J19" i="33"/>
  <c r="M8" i="3"/>
  <c r="H19" i="33"/>
  <c r="I8" i="3"/>
  <c r="F19" i="33"/>
  <c r="I19" i="33"/>
  <c r="N8" i="3"/>
  <c r="V7" i="5"/>
  <c r="H8" i="3"/>
  <c r="L7" i="5"/>
  <c r="X5" i="5"/>
  <c r="T13" i="5"/>
  <c r="F20" i="5"/>
  <c r="K19" i="5"/>
  <c r="T21" i="5"/>
  <c r="F26" i="5"/>
  <c r="U13" i="5"/>
  <c r="G20" i="5"/>
  <c r="L19" i="5"/>
  <c r="U21" i="5"/>
  <c r="G26" i="5"/>
  <c r="M12" i="5"/>
  <c r="V13" i="5"/>
  <c r="H20" i="5"/>
  <c r="M19" i="5"/>
  <c r="V21" i="5"/>
  <c r="H26" i="5"/>
  <c r="X13" i="5"/>
  <c r="B19" i="5"/>
  <c r="O21" i="5"/>
  <c r="X19" i="5"/>
  <c r="B27" i="5"/>
  <c r="P13" i="5"/>
  <c r="Y13" i="5"/>
  <c r="C19" i="5"/>
  <c r="P21" i="5"/>
  <c r="Y19" i="5"/>
  <c r="C27" i="5"/>
  <c r="Z13" i="5"/>
  <c r="D19" i="5"/>
  <c r="Q21" i="5"/>
  <c r="Z19" i="5"/>
  <c r="D27" i="5"/>
  <c r="T5" i="5"/>
  <c r="T12" i="5"/>
  <c r="B21" i="5"/>
  <c r="O19" i="5"/>
  <c r="T20" i="5"/>
  <c r="F27" i="5"/>
  <c r="P7" i="5"/>
  <c r="U12" i="5"/>
  <c r="C21" i="5"/>
  <c r="P19" i="5"/>
  <c r="U20" i="5"/>
  <c r="G27" i="5"/>
  <c r="Q7" i="5"/>
  <c r="V12" i="5"/>
  <c r="D21" i="5"/>
  <c r="Q19" i="5"/>
  <c r="V20" i="5"/>
  <c r="H27" i="5"/>
  <c r="B13" i="5"/>
  <c r="X14" i="5"/>
  <c r="F19" i="5"/>
  <c r="K20" i="5"/>
  <c r="X20" i="5"/>
  <c r="B26" i="5"/>
  <c r="P12" i="5"/>
  <c r="Y14" i="5"/>
  <c r="G19" i="5"/>
  <c r="L20" i="5"/>
  <c r="Y20" i="5"/>
  <c r="C26" i="5"/>
  <c r="Z14" i="5"/>
  <c r="H19" i="5"/>
  <c r="M20" i="5"/>
  <c r="Z20" i="5"/>
  <c r="D26" i="5"/>
  <c r="A1" i="24"/>
  <c r="N7" i="5"/>
  <c r="G8" i="3"/>
  <c r="C7" i="24"/>
  <c r="I7" i="24"/>
  <c r="F15" i="33"/>
  <c r="H11" i="24"/>
  <c r="I5" i="24"/>
  <c r="A1" i="23"/>
  <c r="W7" i="5"/>
  <c r="L8" i="3"/>
  <c r="C7" i="23"/>
  <c r="I7" i="23"/>
  <c r="G14" i="33"/>
  <c r="G15" i="23"/>
  <c r="H15" i="33"/>
  <c r="H11" i="23"/>
  <c r="I6" i="23"/>
  <c r="I5" i="23"/>
  <c r="A1" i="22"/>
  <c r="E14" i="5"/>
  <c r="B15" i="3"/>
  <c r="C7" i="22"/>
  <c r="I7" i="22"/>
  <c r="J7" i="22"/>
  <c r="I6" i="22"/>
  <c r="I5" i="22"/>
  <c r="A1" i="21"/>
  <c r="N14" i="5"/>
  <c r="G15" i="3"/>
  <c r="C7" i="21"/>
  <c r="J7" i="21"/>
  <c r="J6" i="21"/>
  <c r="I6" i="21"/>
  <c r="A1" i="3"/>
  <c r="X21" i="5"/>
  <c r="Y21" i="5"/>
  <c r="Z21" i="5"/>
  <c r="V14" i="5"/>
  <c r="U14" i="5"/>
  <c r="T14" i="5"/>
  <c r="Z7" i="5"/>
  <c r="K21" i="5"/>
  <c r="L21" i="5"/>
  <c r="M21" i="5"/>
  <c r="Q14" i="5"/>
  <c r="K7" i="5"/>
  <c r="D28" i="5"/>
  <c r="C28" i="5"/>
  <c r="B28" i="5"/>
  <c r="H21" i="5"/>
  <c r="G21" i="5"/>
  <c r="F21" i="5"/>
  <c r="D14" i="5"/>
  <c r="C14" i="5"/>
  <c r="B14" i="5"/>
  <c r="H7" i="5"/>
  <c r="G7" i="5"/>
  <c r="D9" i="33"/>
  <c r="F7" i="5"/>
  <c r="C9" i="33"/>
  <c r="E28" i="5"/>
  <c r="N21" i="5"/>
  <c r="W14" i="5"/>
  <c r="W21" i="5"/>
  <c r="E21" i="5"/>
  <c r="E9" i="33"/>
  <c r="D19" i="33"/>
  <c r="C19" i="33"/>
  <c r="B19" i="33"/>
  <c r="B9" i="33"/>
  <c r="M6" i="1"/>
  <c r="M7" i="1"/>
  <c r="M8" i="1"/>
  <c r="M9" i="1"/>
  <c r="M10" i="1"/>
  <c r="M11" i="1"/>
  <c r="C12" i="1"/>
  <c r="D12" i="1"/>
  <c r="E12" i="1"/>
  <c r="F12" i="1"/>
  <c r="G12" i="1"/>
  <c r="H12" i="1"/>
  <c r="I12" i="1"/>
  <c r="J12" i="1"/>
  <c r="K12" i="1"/>
  <c r="L12" i="1"/>
  <c r="U5" i="5"/>
  <c r="L17" i="33"/>
  <c r="H14" i="21"/>
  <c r="L19" i="33"/>
  <c r="I7" i="25"/>
  <c r="D7" i="5"/>
  <c r="I15" i="33"/>
  <c r="M15" i="33"/>
  <c r="Q16" i="33"/>
  <c r="G18" i="33"/>
  <c r="G12" i="23"/>
  <c r="K18" i="33"/>
  <c r="G12" i="21"/>
  <c r="Q18" i="33"/>
  <c r="E8" i="33"/>
  <c r="F14" i="25"/>
  <c r="R15" i="33"/>
  <c r="V16" i="33"/>
  <c r="G17" i="33"/>
  <c r="G14" i="23"/>
  <c r="T15" i="33"/>
  <c r="Y5" i="5"/>
  <c r="P15" i="33"/>
  <c r="H16" i="33"/>
  <c r="H13" i="23"/>
  <c r="Z5" i="5"/>
  <c r="J15" i="33"/>
  <c r="H11" i="22"/>
  <c r="P6" i="5"/>
  <c r="D8" i="33"/>
  <c r="E14" i="25"/>
  <c r="L12" i="5"/>
  <c r="F12" i="5"/>
  <c r="I7" i="21"/>
  <c r="J7" i="24"/>
  <c r="M5" i="5"/>
  <c r="H8" i="33"/>
  <c r="F15" i="24"/>
  <c r="O12" i="5"/>
  <c r="V5" i="5"/>
  <c r="Q5" i="5"/>
  <c r="C12" i="5"/>
  <c r="M14" i="5"/>
  <c r="L14" i="5"/>
  <c r="E18" i="33"/>
  <c r="G15" i="24"/>
  <c r="I5" i="21"/>
  <c r="J5" i="22"/>
  <c r="J5" i="23"/>
  <c r="J7" i="23"/>
  <c r="G15" i="33"/>
  <c r="G11" i="23"/>
  <c r="F16" i="33"/>
  <c r="H12" i="24"/>
  <c r="K5" i="5"/>
  <c r="G14" i="5"/>
  <c r="C5" i="5"/>
  <c r="G4" i="33"/>
  <c r="E14" i="24"/>
  <c r="G19" i="33"/>
  <c r="T7" i="5"/>
  <c r="U7" i="5"/>
  <c r="Y7" i="5"/>
  <c r="N16" i="33"/>
  <c r="B12" i="5"/>
  <c r="P16" i="33"/>
  <c r="R16" i="33"/>
  <c r="G12" i="5"/>
  <c r="L16" i="33"/>
  <c r="J16" i="33"/>
  <c r="T16" i="33"/>
  <c r="P17" i="33"/>
  <c r="Q14" i="33"/>
  <c r="R17" i="33"/>
  <c r="F17" i="33"/>
  <c r="H13" i="24"/>
  <c r="I5" i="25"/>
  <c r="T17" i="33"/>
  <c r="S14" i="33"/>
  <c r="H17" i="33"/>
  <c r="H14" i="23"/>
  <c r="V17" i="33"/>
  <c r="J17" i="33"/>
  <c r="H15" i="22"/>
  <c r="D5" i="5"/>
  <c r="E4" i="33"/>
  <c r="O14" i="33"/>
  <c r="N17" i="33"/>
  <c r="C14" i="33"/>
  <c r="G12" i="25"/>
  <c r="I14" i="33"/>
  <c r="G14" i="22"/>
  <c r="O5" i="5"/>
  <c r="B12" i="21"/>
  <c r="Q17" i="33"/>
  <c r="C17" i="33"/>
  <c r="G13" i="25"/>
  <c r="P5" i="5"/>
  <c r="C6" i="5"/>
  <c r="S6" i="33"/>
  <c r="L5" i="5"/>
  <c r="G8" i="33"/>
  <c r="E15" i="24"/>
  <c r="J5" i="24"/>
  <c r="V18" i="33"/>
  <c r="T18" i="33"/>
  <c r="N18" i="33"/>
  <c r="F18" i="33"/>
  <c r="H15" i="24"/>
  <c r="R18" i="33"/>
  <c r="I16" i="33"/>
  <c r="G13" i="22"/>
  <c r="M16" i="33"/>
  <c r="P18" i="33"/>
  <c r="U16" i="33"/>
  <c r="K16" i="33"/>
  <c r="G13" i="21"/>
  <c r="S16" i="33"/>
  <c r="O16" i="33"/>
  <c r="H18" i="33"/>
  <c r="H12" i="23"/>
  <c r="F9" i="33"/>
  <c r="T6" i="5"/>
  <c r="M18" i="33"/>
  <c r="V6" i="5"/>
  <c r="X6" i="5"/>
  <c r="AA8" i="33"/>
  <c r="Y6" i="5"/>
  <c r="Z6" i="5"/>
  <c r="J6" i="23"/>
  <c r="U18" i="33"/>
  <c r="O18" i="33"/>
  <c r="U6" i="5"/>
  <c r="M4" i="33"/>
  <c r="I18" i="33"/>
  <c r="G12" i="22"/>
  <c r="S18" i="33"/>
  <c r="H14" i="5"/>
  <c r="H13" i="21"/>
  <c r="B18" i="33"/>
  <c r="A7" i="5"/>
  <c r="A8" i="3"/>
  <c r="B7" i="25" s="1"/>
  <c r="A6" i="5"/>
  <c r="A7" i="3" s="1"/>
  <c r="B6" i="25" s="1"/>
  <c r="A26" i="5"/>
  <c r="N12" i="5"/>
  <c r="G13" i="3" s="1"/>
  <c r="C5" i="21" s="1"/>
  <c r="B15" i="24"/>
  <c r="B13" i="24"/>
  <c r="S20" i="5"/>
  <c r="H12" i="5"/>
  <c r="B13" i="25"/>
  <c r="W20" i="5"/>
  <c r="J5" i="5"/>
  <c r="F6" i="3"/>
  <c r="B5" i="24" s="1"/>
  <c r="E19" i="5"/>
  <c r="J20" i="5"/>
  <c r="A13" i="5"/>
  <c r="A14" i="3" s="1"/>
  <c r="B6" i="22" s="1"/>
  <c r="B14" i="25"/>
  <c r="S14" i="5"/>
  <c r="J21" i="5"/>
  <c r="W6" i="5"/>
  <c r="L7" i="3" s="1"/>
  <c r="C6" i="23" s="1"/>
  <c r="B8" i="33"/>
  <c r="B12" i="22"/>
  <c r="K12" i="5"/>
  <c r="C15" i="33"/>
  <c r="Y6" i="33"/>
  <c r="H6" i="5"/>
  <c r="F6" i="5"/>
  <c r="K6" i="5"/>
  <c r="U5" i="33"/>
  <c r="J13" i="5"/>
  <c r="F14" i="3" s="1"/>
  <c r="B6" i="21" s="1"/>
  <c r="B4" i="33"/>
  <c r="S5" i="5"/>
  <c r="K6" i="3" s="1"/>
  <c r="B5" i="23" s="1"/>
  <c r="B14" i="23"/>
  <c r="N19" i="5"/>
  <c r="N20" i="5"/>
  <c r="B15" i="21"/>
  <c r="S12" i="5"/>
  <c r="G11" i="25"/>
  <c r="C5" i="33"/>
  <c r="D11" i="25"/>
  <c r="D6" i="33"/>
  <c r="E15" i="25"/>
  <c r="AE6" i="33"/>
  <c r="B11" i="21"/>
  <c r="E6" i="5"/>
  <c r="B7" i="3"/>
  <c r="C6" i="25" s="1"/>
  <c r="J6" i="5"/>
  <c r="F7" i="3" s="1"/>
  <c r="B6" i="24" s="1"/>
  <c r="S21" i="5"/>
  <c r="B11" i="24"/>
  <c r="W12" i="5"/>
  <c r="B11" i="25"/>
  <c r="A21" i="5"/>
  <c r="S13" i="5"/>
  <c r="A5" i="5"/>
  <c r="A6" i="3" s="1"/>
  <c r="B5" i="25" s="1"/>
  <c r="B15" i="22"/>
  <c r="B17" i="33"/>
  <c r="J7" i="5"/>
  <c r="F8" i="3" s="1"/>
  <c r="B7" i="24" s="1"/>
  <c r="B7" i="33"/>
  <c r="E13" i="5"/>
  <c r="B14" i="3" s="1"/>
  <c r="C6" i="22" s="1"/>
  <c r="E26" i="5"/>
  <c r="J12" i="5"/>
  <c r="F13" i="3" s="1"/>
  <c r="B5" i="21" s="1"/>
  <c r="E27" i="5"/>
  <c r="B14" i="21"/>
  <c r="J9" i="33"/>
  <c r="S9" i="33"/>
  <c r="Y9" i="33"/>
  <c r="AB9" i="33"/>
  <c r="C14" i="25"/>
  <c r="I14" i="25"/>
  <c r="O7" i="5"/>
  <c r="K19" i="33"/>
  <c r="AE9" i="33"/>
  <c r="P9" i="33"/>
  <c r="X7" i="5"/>
  <c r="G9" i="33"/>
  <c r="M7" i="5"/>
  <c r="J6" i="22"/>
  <c r="J6" i="24"/>
  <c r="D13" i="5"/>
  <c r="H13" i="5"/>
  <c r="G13" i="5"/>
  <c r="E19" i="33"/>
  <c r="K14" i="5"/>
  <c r="D6" i="5"/>
  <c r="K6" i="33"/>
  <c r="F13" i="23"/>
  <c r="O8" i="33"/>
  <c r="D12" i="21"/>
  <c r="AB6" i="33"/>
  <c r="V9" i="33"/>
  <c r="M9" i="33"/>
  <c r="J5" i="21"/>
  <c r="M13" i="5"/>
  <c r="L13" i="5"/>
  <c r="K13" i="5"/>
  <c r="Q13" i="5"/>
  <c r="AD9" i="33"/>
  <c r="X9" i="33"/>
  <c r="AA9" i="33"/>
  <c r="R9" i="33"/>
  <c r="U9" i="33"/>
  <c r="L9" i="33"/>
  <c r="H9" i="33"/>
  <c r="AC9" i="33"/>
  <c r="W9" i="33"/>
  <c r="T9" i="33"/>
  <c r="Z9" i="33"/>
  <c r="Q9" i="33"/>
  <c r="N9" i="33"/>
  <c r="AF9" i="33"/>
  <c r="K9" i="33"/>
  <c r="O9" i="33"/>
  <c r="I9" i="33"/>
  <c r="H6" i="33"/>
  <c r="F12" i="24"/>
  <c r="E5" i="33"/>
  <c r="F11" i="25"/>
  <c r="H13" i="22"/>
  <c r="G6" i="5"/>
  <c r="D5" i="33"/>
  <c r="E11" i="25"/>
  <c r="D16" i="33"/>
  <c r="H15" i="25"/>
  <c r="E6" i="33"/>
  <c r="F15" i="25"/>
  <c r="D17" i="33"/>
  <c r="S7" i="5"/>
  <c r="K8" i="3" s="1"/>
  <c r="B7" i="23" s="1"/>
  <c r="W13" i="5"/>
  <c r="A12" i="5"/>
  <c r="A13" i="3" s="1"/>
  <c r="B5" i="22" s="1"/>
  <c r="B12" i="24"/>
  <c r="B16" i="33"/>
  <c r="B11" i="22"/>
  <c r="B14" i="22"/>
  <c r="B5" i="33"/>
  <c r="S6" i="5"/>
  <c r="K7" i="3"/>
  <c r="B6" i="23" s="1"/>
  <c r="B12" i="25"/>
  <c r="B15" i="33"/>
  <c r="B14" i="24"/>
  <c r="A28" i="5"/>
  <c r="S19" i="5"/>
  <c r="W19" i="5"/>
  <c r="N13" i="5"/>
  <c r="G14" i="3" s="1"/>
  <c r="C6" i="21" s="1"/>
  <c r="A27" i="5"/>
  <c r="B13" i="22"/>
  <c r="B13" i="21"/>
  <c r="B15" i="25"/>
  <c r="B11" i="23"/>
  <c r="A20" i="5"/>
  <c r="J14" i="5"/>
  <c r="F15" i="3" s="1"/>
  <c r="B7" i="21" s="1"/>
  <c r="E20" i="5"/>
  <c r="N6" i="5"/>
  <c r="G7" i="3"/>
  <c r="C6" i="24" s="1"/>
  <c r="W5" i="5"/>
  <c r="L6" i="3"/>
  <c r="C5" i="23" s="1"/>
  <c r="J19" i="5"/>
  <c r="B15" i="23"/>
  <c r="E12" i="5"/>
  <c r="B13" i="3" s="1"/>
  <c r="C5" i="22" s="1"/>
  <c r="N5" i="5"/>
  <c r="G6" i="3"/>
  <c r="C5" i="24" s="1"/>
  <c r="B6" i="33"/>
  <c r="A19" i="5"/>
  <c r="I6" i="24"/>
  <c r="O6" i="5"/>
  <c r="R14" i="33"/>
  <c r="O15" i="33"/>
  <c r="G11" i="22"/>
  <c r="E15" i="33"/>
  <c r="G11" i="24"/>
  <c r="Q15" i="33"/>
  <c r="K15" i="33"/>
  <c r="G11" i="21"/>
  <c r="M6" i="5"/>
  <c r="W5" i="33"/>
  <c r="L6" i="5"/>
  <c r="P5" i="33"/>
  <c r="Q6" i="5"/>
  <c r="U15" i="33"/>
  <c r="G14" i="24"/>
  <c r="Z4" i="33"/>
  <c r="AC5" i="33"/>
  <c r="K5" i="33"/>
  <c r="F11" i="23"/>
  <c r="H5" i="33"/>
  <c r="F11" i="24"/>
  <c r="Q5" i="33"/>
  <c r="F11" i="21"/>
  <c r="N5" i="33"/>
  <c r="F11" i="22"/>
  <c r="F5" i="33"/>
  <c r="D11" i="24"/>
  <c r="F8" i="33"/>
  <c r="M6" i="33"/>
  <c r="E13" i="22"/>
  <c r="G6" i="33"/>
  <c r="E12" i="24"/>
  <c r="J6" i="33"/>
  <c r="D15" i="24"/>
  <c r="E13" i="23"/>
  <c r="J5" i="33"/>
  <c r="E11" i="23"/>
  <c r="Z5" i="33"/>
  <c r="AF5" i="33"/>
  <c r="I8" i="33"/>
  <c r="R8" i="33"/>
  <c r="K8" i="33"/>
  <c r="F12" i="23"/>
  <c r="K14" i="33"/>
  <c r="P4" i="33"/>
  <c r="E15" i="21"/>
  <c r="L18" i="33"/>
  <c r="M14" i="33"/>
  <c r="J18" i="33"/>
  <c r="U8" i="33"/>
  <c r="X8" i="33"/>
  <c r="H12" i="22"/>
  <c r="D12" i="23"/>
  <c r="G15" i="21"/>
  <c r="F13" i="5"/>
  <c r="H12" i="21"/>
  <c r="N8" i="33"/>
  <c r="F12" i="22"/>
  <c r="C13" i="5"/>
  <c r="M8" i="33"/>
  <c r="E12" i="22"/>
  <c r="AB8" i="33"/>
  <c r="AE8" i="33"/>
  <c r="V8" i="33"/>
  <c r="S15" i="33"/>
  <c r="J15" i="24"/>
  <c r="J8" i="33"/>
  <c r="E12" i="23"/>
  <c r="I15" i="24"/>
  <c r="C12" i="23"/>
  <c r="L8" i="33"/>
  <c r="D12" i="22"/>
  <c r="J13" i="21"/>
  <c r="Y8" i="33"/>
  <c r="S8" i="33"/>
  <c r="P8" i="33"/>
  <c r="E12" i="21"/>
  <c r="D12" i="5"/>
  <c r="J12" i="21"/>
  <c r="T8" i="33"/>
  <c r="Q8" i="33"/>
  <c r="F12" i="21"/>
  <c r="Z8" i="33"/>
  <c r="AC8" i="33"/>
  <c r="W8" i="33"/>
  <c r="AF8" i="33"/>
  <c r="M12" i="1"/>
  <c r="Q20" i="33"/>
  <c r="B12" i="1"/>
  <c r="J14" i="24"/>
  <c r="J14" i="23"/>
  <c r="S4" i="33"/>
  <c r="Q4" i="33"/>
  <c r="F15" i="21"/>
  <c r="J4" i="33"/>
  <c r="E15" i="23"/>
  <c r="V14" i="33"/>
  <c r="V4" i="33"/>
  <c r="AB4" i="33"/>
  <c r="P14" i="33"/>
  <c r="P20" i="33"/>
  <c r="I17" i="33"/>
  <c r="J5" i="25"/>
  <c r="D4" i="33"/>
  <c r="E12" i="25"/>
  <c r="G5" i="5"/>
  <c r="W4" i="33"/>
  <c r="J14" i="33"/>
  <c r="H14" i="22"/>
  <c r="T14" i="33"/>
  <c r="T20" i="33"/>
  <c r="N14" i="33"/>
  <c r="O17" i="33"/>
  <c r="O20" i="33"/>
  <c r="K17" i="33"/>
  <c r="G14" i="21"/>
  <c r="D14" i="33"/>
  <c r="H12" i="25"/>
  <c r="H5" i="5"/>
  <c r="L14" i="33"/>
  <c r="H15" i="21"/>
  <c r="M17" i="33"/>
  <c r="M20" i="33"/>
  <c r="U17" i="33"/>
  <c r="T4" i="33"/>
  <c r="H14" i="33"/>
  <c r="B5" i="5"/>
  <c r="R4" i="33"/>
  <c r="Y4" i="33"/>
  <c r="E17" i="33"/>
  <c r="G13" i="24"/>
  <c r="S17" i="33"/>
  <c r="S20" i="33"/>
  <c r="F5" i="5"/>
  <c r="J13" i="22"/>
  <c r="C15" i="24"/>
  <c r="J11" i="22"/>
  <c r="G16" i="25"/>
  <c r="J11" i="23"/>
  <c r="P6" i="33"/>
  <c r="E13" i="21"/>
  <c r="F20" i="33"/>
  <c r="L15" i="33"/>
  <c r="V15" i="33"/>
  <c r="B6" i="5"/>
  <c r="X6" i="33"/>
  <c r="I12" i="23"/>
  <c r="L5" i="33"/>
  <c r="D11" i="22"/>
  <c r="AD8" i="33"/>
  <c r="N15" i="33"/>
  <c r="N20" i="33"/>
  <c r="D15" i="33"/>
  <c r="H11" i="25"/>
  <c r="G16" i="33"/>
  <c r="D20" i="33"/>
  <c r="E16" i="33"/>
  <c r="O6" i="33"/>
  <c r="D13" i="21"/>
  <c r="F6" i="33"/>
  <c r="R6" i="33"/>
  <c r="AD6" i="33"/>
  <c r="U6" i="33"/>
  <c r="J15" i="25"/>
  <c r="I11" i="25"/>
  <c r="C11" i="25"/>
  <c r="H16" i="22"/>
  <c r="AA5" i="33"/>
  <c r="N4" i="33"/>
  <c r="F14" i="22"/>
  <c r="AE5" i="33"/>
  <c r="G16" i="21"/>
  <c r="T5" i="33"/>
  <c r="K4" i="33"/>
  <c r="F15" i="23"/>
  <c r="U4" i="33"/>
  <c r="V5" i="33"/>
  <c r="C20" i="33"/>
  <c r="V6" i="33"/>
  <c r="J6" i="25"/>
  <c r="U20" i="33"/>
  <c r="R20" i="33"/>
  <c r="V20" i="33"/>
  <c r="C12" i="21"/>
  <c r="I12" i="21"/>
  <c r="J12" i="23"/>
  <c r="J14" i="21"/>
  <c r="E14" i="22"/>
  <c r="F12" i="25"/>
  <c r="I12" i="22"/>
  <c r="C12" i="22"/>
  <c r="E11" i="21"/>
  <c r="H16" i="24"/>
  <c r="J11" i="24"/>
  <c r="T6" i="33"/>
  <c r="AF6" i="33"/>
  <c r="AC6" i="33"/>
  <c r="Q6" i="33"/>
  <c r="N6" i="33"/>
  <c r="F13" i="22"/>
  <c r="Z6" i="33"/>
  <c r="W6" i="33"/>
  <c r="J12" i="22"/>
  <c r="M5" i="33"/>
  <c r="E11" i="22"/>
  <c r="R5" i="33"/>
  <c r="O5" i="33"/>
  <c r="H4" i="33"/>
  <c r="AC4" i="33"/>
  <c r="G5" i="33"/>
  <c r="AB5" i="33"/>
  <c r="H13" i="25"/>
  <c r="AE4" i="33"/>
  <c r="AD5" i="33"/>
  <c r="S5" i="33"/>
  <c r="I5" i="33"/>
  <c r="D11" i="23"/>
  <c r="X5" i="33"/>
  <c r="AF4" i="33"/>
  <c r="Y5" i="33"/>
  <c r="J20" i="33"/>
  <c r="K20" i="33"/>
  <c r="G15" i="22"/>
  <c r="I20" i="33"/>
  <c r="F4" i="33"/>
  <c r="D14" i="24"/>
  <c r="O4" i="33"/>
  <c r="D15" i="21"/>
  <c r="L4" i="33"/>
  <c r="D14" i="22"/>
  <c r="C4" i="33"/>
  <c r="D12" i="25"/>
  <c r="AD4" i="33"/>
  <c r="X4" i="33"/>
  <c r="AA4" i="33"/>
  <c r="I4" i="33"/>
  <c r="D15" i="23"/>
  <c r="J14" i="22"/>
  <c r="J13" i="24"/>
  <c r="C7" i="33"/>
  <c r="D13" i="25"/>
  <c r="AD7" i="33"/>
  <c r="AD10" i="33"/>
  <c r="O7" i="33"/>
  <c r="D14" i="21"/>
  <c r="R7" i="33"/>
  <c r="X7" i="33"/>
  <c r="L7" i="33"/>
  <c r="D15" i="22"/>
  <c r="F7" i="33"/>
  <c r="D13" i="24"/>
  <c r="I7" i="33"/>
  <c r="D14" i="23"/>
  <c r="U7" i="33"/>
  <c r="AA7" i="33"/>
  <c r="J15" i="21"/>
  <c r="H20" i="33"/>
  <c r="H15" i="23"/>
  <c r="J12" i="25"/>
  <c r="Q7" i="33"/>
  <c r="F14" i="21"/>
  <c r="T7" i="33"/>
  <c r="T10" i="33"/>
  <c r="E7" i="33"/>
  <c r="K7" i="33"/>
  <c r="AF7" i="33"/>
  <c r="AF10" i="33"/>
  <c r="W7" i="33"/>
  <c r="W10" i="33"/>
  <c r="AC7" i="33"/>
  <c r="H7" i="33"/>
  <c r="F13" i="24"/>
  <c r="N7" i="33"/>
  <c r="F15" i="22"/>
  <c r="Z7" i="33"/>
  <c r="Z10" i="33"/>
  <c r="J7" i="33"/>
  <c r="P7" i="33"/>
  <c r="G7" i="33"/>
  <c r="E13" i="24"/>
  <c r="M7" i="33"/>
  <c r="E15" i="22"/>
  <c r="Y7" i="33"/>
  <c r="Y10" i="33"/>
  <c r="S7" i="33"/>
  <c r="S10" i="33"/>
  <c r="V7" i="33"/>
  <c r="V10" i="33"/>
  <c r="AE7" i="33"/>
  <c r="AE10" i="33"/>
  <c r="AB7" i="33"/>
  <c r="AB10" i="33"/>
  <c r="D7" i="33"/>
  <c r="R10" i="33"/>
  <c r="E20" i="33"/>
  <c r="G12" i="24"/>
  <c r="J11" i="25"/>
  <c r="AC10" i="33"/>
  <c r="I6" i="33"/>
  <c r="D13" i="23"/>
  <c r="I13" i="23"/>
  <c r="C6" i="33"/>
  <c r="G13" i="23"/>
  <c r="G20" i="33"/>
  <c r="H11" i="21"/>
  <c r="L20" i="33"/>
  <c r="U10" i="33"/>
  <c r="L6" i="33"/>
  <c r="AA6" i="33"/>
  <c r="C13" i="23"/>
  <c r="D12" i="24"/>
  <c r="F10" i="33"/>
  <c r="D11" i="21"/>
  <c r="O10" i="33"/>
  <c r="I11" i="23"/>
  <c r="C11" i="23"/>
  <c r="J13" i="25"/>
  <c r="H16" i="25"/>
  <c r="F14" i="24"/>
  <c r="H10" i="33"/>
  <c r="I10" i="33"/>
  <c r="I11" i="22"/>
  <c r="C11" i="22"/>
  <c r="E11" i="24"/>
  <c r="G10" i="33"/>
  <c r="F13" i="21"/>
  <c r="X10" i="33"/>
  <c r="E13" i="25"/>
  <c r="F13" i="25"/>
  <c r="C13" i="25"/>
  <c r="C14" i="22"/>
  <c r="I14" i="22"/>
  <c r="J15" i="23"/>
  <c r="H16" i="23"/>
  <c r="I15" i="22"/>
  <c r="C15" i="22"/>
  <c r="I15" i="23"/>
  <c r="C15" i="23"/>
  <c r="I12" i="25"/>
  <c r="C12" i="25"/>
  <c r="I13" i="25"/>
  <c r="G16" i="22"/>
  <c r="J15" i="22"/>
  <c r="E14" i="23"/>
  <c r="J10" i="33"/>
  <c r="E10" i="33"/>
  <c r="C13" i="24"/>
  <c r="I13" i="24"/>
  <c r="N10" i="33"/>
  <c r="Q10" i="33"/>
  <c r="M10" i="33"/>
  <c r="AA10" i="33"/>
  <c r="D10" i="33"/>
  <c r="E14" i="21"/>
  <c r="P10" i="33"/>
  <c r="F14" i="23"/>
  <c r="K10" i="33"/>
  <c r="C15" i="21"/>
  <c r="I15" i="21"/>
  <c r="D15" i="25"/>
  <c r="C10" i="33"/>
  <c r="J13" i="23"/>
  <c r="G16" i="23"/>
  <c r="G16" i="24"/>
  <c r="J12" i="24"/>
  <c r="D13" i="22"/>
  <c r="L10" i="33"/>
  <c r="H16" i="21"/>
  <c r="J11" i="21"/>
  <c r="C12" i="24"/>
  <c r="I12" i="24"/>
  <c r="C11" i="21"/>
  <c r="I11" i="21"/>
  <c r="I11" i="24"/>
  <c r="C11" i="24"/>
  <c r="I13" i="21"/>
  <c r="C13" i="21"/>
  <c r="C14" i="24"/>
  <c r="I14" i="24"/>
  <c r="I14" i="23"/>
  <c r="I14" i="21"/>
  <c r="C14" i="23"/>
  <c r="C14" i="21"/>
  <c r="I13" i="22"/>
  <c r="C13" i="22"/>
  <c r="I15" i="25"/>
  <c r="C15" i="25"/>
</calcChain>
</file>

<file path=xl/sharedStrings.xml><?xml version="1.0" encoding="utf-8"?>
<sst xmlns="http://schemas.openxmlformats.org/spreadsheetml/2006/main" count="303" uniqueCount="41">
  <si>
    <t>2015-2016 SEZONU ANKARA U 13 LİGİ PLAY OFF 2 NCİ GRUP</t>
  </si>
  <si>
    <t>2015-2016 SEZONU ANKARA U 13 LİGİ PLAY OFF 2.GRUP</t>
  </si>
  <si>
    <t>S. NO</t>
  </si>
  <si>
    <t>TAKIMLAR</t>
  </si>
  <si>
    <t>ATTIĞI</t>
  </si>
  <si>
    <t>TOPLAM</t>
  </si>
  <si>
    <t>HAFTA</t>
  </si>
  <si>
    <t>--</t>
  </si>
  <si>
    <t>BAY</t>
  </si>
  <si>
    <t>G</t>
  </si>
  <si>
    <t>B</t>
  </si>
  <si>
    <t>M</t>
  </si>
  <si>
    <t>A</t>
  </si>
  <si>
    <t>Y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</si>
  <si>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</si>
  <si>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</si>
  <si>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</si>
  <si>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</si>
  <si>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</si>
  <si>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</si>
  <si>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</si>
  <si>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</si>
  <si>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</si>
  <si>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</si>
  <si>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</si>
  <si>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</si>
  <si>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</si>
  <si>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</si>
  <si>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FİKSTÜR</t>
  </si>
  <si>
    <t>SKOR</t>
  </si>
  <si>
    <t>ANKARA AMATÖR SPOR KULÜPLERİ FEDERASYONU TÜM TAKIMLARA BAŞARILAR DİLER</t>
  </si>
  <si>
    <t>ANKARA FUTBOL İL TERTİP KOMİTESİ                                                               TÜM TAKIMLARA BAŞARILAR DİLER</t>
  </si>
  <si>
    <t>MAÇ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</si>
  <si>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</si>
  <si>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</si>
  <si>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</si>
  <si>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</si>
  <si>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</si>
  <si>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</si>
  <si>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</si>
  <si>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TÜM TAKIMLARA BAŞARILAR DİLER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</si>
</sst>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4"/>
      <color indexed="12"/>
      <name val="Arial Tur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9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3" fontId="13" fillId="3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0" fillId="4" borderId="0" xfId="0" applyFill="1" applyBorder="1"/>
    <xf numFmtId="3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276225</xdr:colOff>
      <xdr:row>0</xdr:row>
      <xdr:rowOff>800100</xdr:rowOff>
    </xdr:to>
    <xdr:pic>
      <xdr:nvPicPr>
        <xdr:cNvPr id="50337" name="Picture 17">
          <a:extLst>
            <a:ext uri="{FF2B5EF4-FFF2-40B4-BE49-F238E27FC236}">
              <a16:creationId xmlns:a16="http://schemas.microsoft.com/office/drawing/2014/main" xmlns="" id="{00000000-0008-0000-0000-0000A1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338" name="Picture 18">
          <a:extLst>
            <a:ext uri="{FF2B5EF4-FFF2-40B4-BE49-F238E27FC236}">
              <a16:creationId xmlns:a16="http://schemas.microsoft.com/office/drawing/2014/main" xmlns="" id="{00000000-0008-0000-0000-0000A2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  <sheetName val="TFF"/>
    </sheetNames>
    <sheetDataSet>
      <sheetData sheetId="0">
        <row r="6">
          <cell r="C6" t="str">
            <v>GENÇLERBİRLİĞİ</v>
          </cell>
          <cell r="F6" t="str">
            <v>ANKARA GAZİSPOR</v>
          </cell>
        </row>
        <row r="7">
          <cell r="F7" t="str">
            <v>GÖLBAŞI BLD.SPOR</v>
          </cell>
        </row>
        <row r="8">
          <cell r="F8" t="str">
            <v>ULUBEY SPOR</v>
          </cell>
        </row>
        <row r="9">
          <cell r="F9" t="str">
            <v>ÇAYYOLU SPOR</v>
          </cell>
        </row>
        <row r="10">
          <cell r="F10" t="str">
            <v>GAZİ EĞİTİM SPOR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9"/>
  <sheetViews>
    <sheetView zoomScale="75" zoomScaleNormal="100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  <c r="AA1" s="20"/>
      <c r="AB1" s="20"/>
      <c r="AC1" s="21"/>
    </row>
    <row r="2" spans="1:29" ht="62.1" customHeight="1">
      <c r="A2" s="68"/>
      <c r="B2" s="105"/>
      <c r="C2" s="106"/>
      <c r="D2" s="106"/>
      <c r="E2" s="106"/>
      <c r="F2" s="106"/>
      <c r="G2" s="106"/>
      <c r="H2" s="106"/>
      <c r="I2" s="106"/>
      <c r="J2" s="107"/>
      <c r="K2" s="6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6"/>
      <c r="X2" s="16"/>
      <c r="Y2" s="16"/>
      <c r="Z2" s="16"/>
      <c r="AA2" s="15"/>
      <c r="AB2" s="13"/>
    </row>
    <row r="3" spans="1:29" ht="18" customHeight="1">
      <c r="A3" s="68"/>
      <c r="B3" s="69"/>
      <c r="C3" s="70"/>
      <c r="D3" s="71"/>
      <c r="E3" s="71"/>
      <c r="F3" s="71"/>
      <c r="G3" s="71"/>
      <c r="H3" s="71"/>
      <c r="I3" s="71"/>
      <c r="J3" s="71"/>
      <c r="K3" s="7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16"/>
      <c r="X3" s="16"/>
      <c r="Y3" s="16"/>
      <c r="Z3" s="16"/>
      <c r="AA3" s="15"/>
      <c r="AB3" s="13"/>
    </row>
    <row r="4" spans="1:29" ht="60" customHeight="1">
      <c r="A4" s="68"/>
      <c r="B4" s="69"/>
      <c r="C4" s="89"/>
      <c r="D4" s="90"/>
      <c r="E4" s="90"/>
      <c r="F4" s="90"/>
      <c r="G4" s="90"/>
      <c r="H4" s="90"/>
      <c r="I4" s="91"/>
      <c r="J4" s="69"/>
      <c r="K4" s="6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6"/>
      <c r="X4" s="16"/>
      <c r="Y4" s="16"/>
      <c r="Z4" s="16"/>
      <c r="AA4" s="15"/>
      <c r="AB4" s="13"/>
    </row>
    <row r="5" spans="1:29" ht="18" customHeight="1">
      <c r="A5" s="68"/>
      <c r="B5" s="72"/>
      <c r="C5" s="73"/>
      <c r="D5" s="74"/>
      <c r="E5" s="74"/>
      <c r="F5" s="74"/>
      <c r="G5" s="74"/>
      <c r="H5" s="74"/>
      <c r="I5" s="74"/>
      <c r="J5" s="74"/>
      <c r="K5" s="74"/>
      <c r="L5" s="11"/>
      <c r="M5" s="11"/>
      <c r="N5" s="11"/>
      <c r="O5" s="11"/>
      <c r="P5" s="26"/>
      <c r="Q5" s="11"/>
      <c r="R5" s="11"/>
      <c r="S5" s="25"/>
      <c r="T5" s="25"/>
      <c r="U5" s="25"/>
      <c r="V5" s="25"/>
      <c r="W5" s="13"/>
      <c r="X5" s="13"/>
      <c r="Y5" s="13"/>
      <c r="Z5" s="13"/>
      <c r="AA5" s="13"/>
      <c r="AB5" s="13"/>
    </row>
    <row r="6" spans="1:29" ht="57" customHeight="1">
      <c r="A6" s="68"/>
      <c r="B6" s="72"/>
      <c r="C6" s="75"/>
      <c r="D6" s="74"/>
      <c r="E6" s="76"/>
      <c r="F6" s="74"/>
      <c r="G6" s="76"/>
      <c r="H6" s="74"/>
      <c r="I6" s="76"/>
      <c r="J6" s="74"/>
      <c r="K6" s="74"/>
      <c r="L6" s="11"/>
      <c r="M6" s="11"/>
      <c r="N6" s="11"/>
      <c r="O6" s="11"/>
      <c r="P6" s="26"/>
      <c r="Q6" s="25"/>
      <c r="R6" s="25"/>
      <c r="S6" s="25"/>
      <c r="T6" s="25"/>
      <c r="U6" s="25"/>
      <c r="V6" s="25"/>
      <c r="W6" s="13"/>
      <c r="X6" s="13"/>
      <c r="Y6" s="13"/>
      <c r="Z6" s="13"/>
      <c r="AA6" s="13"/>
      <c r="AB6" s="13"/>
    </row>
    <row r="7" spans="1:29" ht="18" customHeight="1">
      <c r="A7" s="68"/>
      <c r="B7" s="72"/>
      <c r="C7" s="73"/>
      <c r="D7" s="74"/>
      <c r="E7" s="74"/>
      <c r="F7" s="74"/>
      <c r="G7" s="74"/>
      <c r="H7" s="74"/>
      <c r="I7" s="74"/>
      <c r="J7" s="74"/>
      <c r="K7" s="74"/>
      <c r="L7" s="11"/>
      <c r="M7" s="11"/>
      <c r="N7" s="11"/>
      <c r="O7" s="11"/>
      <c r="P7" s="26"/>
      <c r="Q7" s="25"/>
      <c r="R7" s="25"/>
      <c r="S7" s="25"/>
      <c r="T7" s="25"/>
      <c r="U7" s="25"/>
      <c r="V7" s="25"/>
      <c r="W7" s="13"/>
      <c r="X7" s="13"/>
      <c r="Y7" s="13"/>
      <c r="Z7" s="13"/>
      <c r="AA7" s="13"/>
      <c r="AB7" s="13"/>
    </row>
    <row r="8" spans="1:29" ht="57" customHeight="1">
      <c r="A8" s="68"/>
      <c r="B8" s="72"/>
      <c r="C8" s="75"/>
      <c r="D8" s="74"/>
      <c r="E8" s="76"/>
      <c r="F8" s="74"/>
      <c r="G8" s="76"/>
      <c r="H8" s="74"/>
      <c r="I8" s="76"/>
      <c r="J8" s="74"/>
      <c r="K8" s="74"/>
      <c r="L8" s="11"/>
      <c r="M8" s="11"/>
      <c r="N8" s="11"/>
      <c r="O8" s="11"/>
      <c r="P8" s="26"/>
      <c r="Q8" s="25"/>
      <c r="R8" s="25"/>
      <c r="S8" s="25"/>
      <c r="T8" s="25"/>
      <c r="U8" s="25"/>
      <c r="V8" s="25"/>
      <c r="W8" s="13"/>
      <c r="X8" s="13"/>
      <c r="Y8" s="13"/>
      <c r="Z8" s="13"/>
      <c r="AA8" s="13"/>
      <c r="AB8" s="13"/>
    </row>
    <row r="9" spans="1:29" ht="18" customHeight="1">
      <c r="A9" s="68"/>
      <c r="B9" s="72"/>
      <c r="C9" s="73"/>
      <c r="D9" s="74"/>
      <c r="E9" s="74"/>
      <c r="F9" s="74"/>
      <c r="G9" s="74"/>
      <c r="H9" s="74"/>
      <c r="I9" s="74"/>
      <c r="J9" s="74"/>
      <c r="K9" s="74"/>
      <c r="L9" s="11"/>
      <c r="M9" s="11"/>
      <c r="N9" s="11"/>
      <c r="O9" s="11"/>
      <c r="P9" s="26"/>
      <c r="Q9" s="25"/>
      <c r="R9" s="25"/>
      <c r="S9" s="25"/>
      <c r="T9" s="25"/>
      <c r="U9" s="25"/>
      <c r="V9" s="25"/>
      <c r="W9" s="13"/>
      <c r="X9" s="13"/>
      <c r="Y9" s="13"/>
      <c r="Z9" s="13"/>
      <c r="AA9" s="13"/>
      <c r="AB9" s="13"/>
    </row>
    <row r="10" spans="1:29" ht="57" customHeight="1">
      <c r="A10" s="68"/>
      <c r="B10" s="72"/>
      <c r="C10" s="102"/>
      <c r="D10" s="103"/>
      <c r="E10" s="104"/>
      <c r="F10" s="74"/>
      <c r="G10" s="108"/>
      <c r="H10" s="109"/>
      <c r="I10" s="110"/>
      <c r="J10" s="74"/>
      <c r="K10" s="74"/>
      <c r="L10" s="11"/>
      <c r="M10" s="11"/>
      <c r="N10" s="11"/>
      <c r="O10" s="11"/>
      <c r="P10" s="26"/>
      <c r="Q10" s="25"/>
      <c r="R10" s="25"/>
      <c r="S10" s="25"/>
      <c r="T10" s="25"/>
      <c r="U10" s="25"/>
      <c r="V10" s="25"/>
      <c r="W10" s="13"/>
      <c r="X10" s="13"/>
      <c r="Y10" s="13"/>
      <c r="Z10" s="13"/>
      <c r="AA10" s="13"/>
      <c r="AB10" s="13"/>
    </row>
    <row r="11" spans="1:29" ht="21" customHeight="1">
      <c r="A11" s="68"/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11"/>
      <c r="M11" s="11"/>
      <c r="N11" s="11"/>
      <c r="O11" s="11"/>
      <c r="P11" s="26"/>
      <c r="Q11" s="25"/>
      <c r="R11" s="25"/>
      <c r="S11" s="25"/>
      <c r="T11" s="25"/>
      <c r="U11" s="25"/>
      <c r="V11" s="25"/>
      <c r="W11" s="13"/>
      <c r="X11" s="13"/>
      <c r="Y11" s="13"/>
      <c r="Z11" s="13"/>
      <c r="AA11" s="13"/>
      <c r="AB11" s="13"/>
    </row>
    <row r="12" spans="1:29" ht="21" customHeight="1">
      <c r="A12" s="68"/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11"/>
      <c r="M12" s="11"/>
      <c r="N12" s="11"/>
      <c r="O12" s="11"/>
      <c r="P12" s="26"/>
      <c r="Q12" s="25"/>
      <c r="R12" s="25"/>
      <c r="S12" s="25"/>
      <c r="T12" s="25"/>
      <c r="U12" s="25"/>
      <c r="V12" s="25"/>
      <c r="W12" s="13"/>
      <c r="X12" s="13"/>
      <c r="Y12" s="13"/>
      <c r="Z12" s="13"/>
      <c r="AA12" s="13"/>
      <c r="AB12" s="13"/>
    </row>
    <row r="13" spans="1:29" ht="21" customHeight="1">
      <c r="A13" s="68"/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11"/>
      <c r="M13" s="11"/>
      <c r="N13" s="11"/>
      <c r="O13" s="11"/>
      <c r="P13" s="26"/>
      <c r="Q13" s="25"/>
      <c r="R13" s="25"/>
      <c r="S13" s="25"/>
      <c r="T13" s="25"/>
      <c r="U13" s="25"/>
      <c r="V13" s="25"/>
      <c r="W13" s="13"/>
      <c r="X13" s="13"/>
      <c r="Y13" s="13"/>
      <c r="Z13" s="13"/>
      <c r="AA13" s="13"/>
      <c r="AB13" s="13"/>
    </row>
    <row r="14" spans="1:29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6"/>
      <c r="Q14" s="25"/>
      <c r="R14" s="25"/>
      <c r="S14" s="25"/>
      <c r="T14" s="25"/>
      <c r="U14" s="25"/>
      <c r="V14" s="25"/>
      <c r="W14" s="13"/>
      <c r="X14" s="13"/>
      <c r="Y14" s="13"/>
      <c r="Z14" s="13"/>
      <c r="AA14" s="13"/>
      <c r="AB14" s="13"/>
    </row>
    <row r="15" spans="1:29">
      <c r="B15" s="11"/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6"/>
      <c r="Q15" s="25"/>
      <c r="R15" s="25"/>
      <c r="S15" s="25"/>
      <c r="T15" s="25"/>
      <c r="U15" s="25"/>
      <c r="V15" s="25"/>
      <c r="W15" s="13"/>
      <c r="X15" s="13"/>
      <c r="Y15" s="13"/>
      <c r="Z15" s="13"/>
      <c r="AA15" s="13"/>
      <c r="AB15" s="13"/>
    </row>
    <row r="16" spans="1:29">
      <c r="B16" s="11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6"/>
      <c r="Q16" s="25"/>
      <c r="R16" s="25"/>
      <c r="S16" s="25"/>
      <c r="T16" s="25"/>
      <c r="U16" s="25"/>
      <c r="V16" s="25"/>
      <c r="W16" s="13"/>
      <c r="X16" s="13"/>
      <c r="Y16" s="13"/>
      <c r="Z16" s="13"/>
      <c r="AA16" s="13"/>
      <c r="AB16" s="13"/>
    </row>
    <row r="17" spans="2:28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5"/>
      <c r="P17" s="15"/>
      <c r="Q17" s="15"/>
      <c r="R17" s="15"/>
      <c r="S17" s="15"/>
      <c r="T17" s="15"/>
      <c r="U17" s="15"/>
      <c r="V17" s="15"/>
      <c r="W17" s="18"/>
      <c r="X17" s="18"/>
      <c r="Y17" s="18"/>
      <c r="Z17" s="18"/>
      <c r="AA17" s="13"/>
      <c r="AB17" s="13"/>
    </row>
    <row r="18" spans="2:28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"/>
      <c r="X18" s="13"/>
      <c r="Y18" s="13"/>
      <c r="Z18" s="13"/>
      <c r="AA18" s="13"/>
      <c r="AB18" s="13"/>
    </row>
    <row r="19" spans="2:28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"/>
      <c r="X19" s="13"/>
      <c r="Y19" s="13"/>
      <c r="Z19" s="13"/>
      <c r="AA19" s="13"/>
      <c r="AB19" s="13"/>
    </row>
    <row r="20" spans="2:2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4">
    <mergeCell ref="A1:K1"/>
    <mergeCell ref="C10:E10"/>
    <mergeCell ref="B2:J2"/>
    <mergeCell ref="G10:I10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K38"/>
  <sheetViews>
    <sheetView zoomScale="75" zoomScaleNormal="75" zoomScaleSheetLayoutView="100" workbookViewId="0">
      <selection activeCell="B11" sqref="B11:J15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1" ht="46.5" customHeight="1">
      <c r="A1" s="161" t="str">
        <f>T!A1</f>
        <v>2015-2016 SEZONU ANKARA U 13 LİGİ PLAY OFF 2.GRUP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1" ht="46.5" customHeight="1">
      <c r="A2" s="161" t="s">
        <v>22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1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1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1" ht="30" customHeight="1">
      <c r="A5" s="22">
        <v>1</v>
      </c>
      <c r="B5" s="87" t="str">
        <f>F!F13</f>
        <v>GÖLBAŞI BLD.SPOR</v>
      </c>
      <c r="C5" s="160" t="str">
        <f>F!G13</f>
        <v>GAZİ EĞİTİM SPOR</v>
      </c>
      <c r="D5" s="160"/>
      <c r="E5" s="160"/>
      <c r="F5" s="160"/>
      <c r="G5" s="160"/>
      <c r="H5" s="160"/>
      <c r="I5" s="23">
        <f>F!H13</f>
        <v>0</v>
      </c>
      <c r="J5" s="23">
        <f>F!I13</f>
        <v>0</v>
      </c>
    </row>
    <row r="6" spans="1:11" ht="30" customHeight="1">
      <c r="A6" s="22">
        <v>2</v>
      </c>
      <c r="B6" s="87" t="str">
        <f>F!F14</f>
        <v>ÇAYYOLU SPOR</v>
      </c>
      <c r="C6" s="160" t="str">
        <f>F!G14</f>
        <v>ULUBEY SPOR</v>
      </c>
      <c r="D6" s="160"/>
      <c r="E6" s="160"/>
      <c r="F6" s="160"/>
      <c r="G6" s="160"/>
      <c r="H6" s="160"/>
      <c r="I6" s="23">
        <f>F!H14</f>
        <v>0</v>
      </c>
      <c r="J6" s="23">
        <f>F!I14</f>
        <v>0</v>
      </c>
    </row>
    <row r="7" spans="1:11" ht="30" customHeight="1">
      <c r="A7" s="22">
        <v>3</v>
      </c>
      <c r="B7" s="87" t="str">
        <f>F!F15</f>
        <v>ANKARA GAZİSPOR</v>
      </c>
      <c r="C7" s="160" t="str">
        <f>F!G15</f>
        <v>BAY</v>
      </c>
      <c r="D7" s="160"/>
      <c r="E7" s="160"/>
      <c r="F7" s="160"/>
      <c r="G7" s="160"/>
      <c r="H7" s="160"/>
      <c r="I7" s="23" t="str">
        <f>F!H15</f>
        <v>--</v>
      </c>
      <c r="J7" s="23" t="str">
        <f>F!I15</f>
        <v>--</v>
      </c>
    </row>
    <row r="8" spans="1:11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1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1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1" ht="30" customHeight="1">
      <c r="A11" s="93">
        <v>1</v>
      </c>
      <c r="B11" s="38" t="str">
        <f>T!B7</f>
        <v>GÖLBAŞI BLD.SPOR</v>
      </c>
      <c r="C11" s="93">
        <f>D11+E11+F11</f>
        <v>4</v>
      </c>
      <c r="D11" s="24">
        <f>S.!O5</f>
        <v>0</v>
      </c>
      <c r="E11" s="24">
        <f>S.!P5</f>
        <v>4</v>
      </c>
      <c r="F11" s="24">
        <f>S.!Q5</f>
        <v>0</v>
      </c>
      <c r="G11" s="24">
        <f>S.!K15</f>
        <v>0</v>
      </c>
      <c r="H11" s="24">
        <f>S.!L15</f>
        <v>0</v>
      </c>
      <c r="I11" s="93">
        <f>(D11*3)+(E11*1)+(F11*0)</f>
        <v>4</v>
      </c>
      <c r="J11" s="93">
        <f>G11-H11</f>
        <v>0</v>
      </c>
      <c r="K11">
        <v>1</v>
      </c>
    </row>
    <row r="12" spans="1:11" ht="30" customHeight="1">
      <c r="A12" s="93">
        <v>2</v>
      </c>
      <c r="B12" s="38" t="str">
        <f>T!B10</f>
        <v>GAZİ EĞİTİM SPOR</v>
      </c>
      <c r="C12" s="93">
        <f>D12+E12+F12</f>
        <v>4</v>
      </c>
      <c r="D12" s="24">
        <f>S.!O8</f>
        <v>0</v>
      </c>
      <c r="E12" s="24">
        <f>S.!P8</f>
        <v>4</v>
      </c>
      <c r="F12" s="24">
        <f>S.!Q8</f>
        <v>0</v>
      </c>
      <c r="G12" s="24">
        <f>S.!K18</f>
        <v>0</v>
      </c>
      <c r="H12" s="24">
        <f>S.!L18</f>
        <v>0</v>
      </c>
      <c r="I12" s="93">
        <f>(D12*3)+(E12*1)+(F12*0)</f>
        <v>4</v>
      </c>
      <c r="J12" s="93">
        <f>G12-H12</f>
        <v>0</v>
      </c>
    </row>
    <row r="13" spans="1:11" ht="30" customHeight="1">
      <c r="A13" s="93">
        <v>3</v>
      </c>
      <c r="B13" s="38" t="str">
        <f>T!B8</f>
        <v>ULUBEY SPOR</v>
      </c>
      <c r="C13" s="93">
        <f>D13+E13+F13</f>
        <v>4</v>
      </c>
      <c r="D13" s="24">
        <f>S.!O6</f>
        <v>0</v>
      </c>
      <c r="E13" s="24">
        <f>S.!P6</f>
        <v>4</v>
      </c>
      <c r="F13" s="24">
        <f>S.!Q6</f>
        <v>0</v>
      </c>
      <c r="G13" s="24">
        <f>S.!K16</f>
        <v>0</v>
      </c>
      <c r="H13" s="24">
        <f>S.!L16</f>
        <v>0</v>
      </c>
      <c r="I13" s="93">
        <f>(D13*3)+(E13*1)+(F13*0)</f>
        <v>4</v>
      </c>
      <c r="J13" s="93">
        <f>G13-H13</f>
        <v>0</v>
      </c>
    </row>
    <row r="14" spans="1:11" ht="30" customHeight="1">
      <c r="A14" s="93">
        <v>4</v>
      </c>
      <c r="B14" s="38" t="str">
        <f>T!B9</f>
        <v>ÇAYYOLU SPOR</v>
      </c>
      <c r="C14" s="93">
        <f>D14+E14+F14</f>
        <v>4</v>
      </c>
      <c r="D14" s="24">
        <f>S.!O7</f>
        <v>0</v>
      </c>
      <c r="E14" s="24">
        <f>S.!P7</f>
        <v>4</v>
      </c>
      <c r="F14" s="24">
        <f>S.!Q7</f>
        <v>0</v>
      </c>
      <c r="G14" s="24">
        <f>S.!K17</f>
        <v>0</v>
      </c>
      <c r="H14" s="24">
        <f>S.!L17</f>
        <v>0</v>
      </c>
      <c r="I14" s="93">
        <f>(D14*3)+(E14*1)+(F14*0)</f>
        <v>4</v>
      </c>
      <c r="J14" s="93">
        <f>G14-H14</f>
        <v>0</v>
      </c>
    </row>
    <row r="15" spans="1:11" ht="30" customHeight="1">
      <c r="A15" s="93">
        <v>5</v>
      </c>
      <c r="B15" s="38" t="str">
        <f>T!B6</f>
        <v>ANKARA GAZİSPOR</v>
      </c>
      <c r="C15" s="93">
        <f>D15+E15+F15</f>
        <v>4</v>
      </c>
      <c r="D15" s="24">
        <f>S.!O4</f>
        <v>0</v>
      </c>
      <c r="E15" s="24">
        <f>S.!P4</f>
        <v>4</v>
      </c>
      <c r="F15" s="24">
        <f>S.!Q4</f>
        <v>0</v>
      </c>
      <c r="G15" s="24">
        <f>S.!K14</f>
        <v>0</v>
      </c>
      <c r="H15" s="24">
        <f>S.!L14</f>
        <v>0</v>
      </c>
      <c r="I15" s="93">
        <f>(D15*3)+(E15*1)+(F15*0)</f>
        <v>4</v>
      </c>
      <c r="J15" s="93">
        <f>G15-H15</f>
        <v>0</v>
      </c>
    </row>
    <row r="16" spans="1:11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2"/>
      <c r="C33" s="4"/>
      <c r="D33" s="4"/>
      <c r="E33" s="6"/>
      <c r="F33" s="6"/>
      <c r="G33" s="6"/>
      <c r="H33" s="6"/>
    </row>
    <row r="34" spans="2:8" ht="15" customHeight="1">
      <c r="B34" s="2"/>
      <c r="C34" s="4"/>
      <c r="D34" s="4"/>
      <c r="E34" s="4"/>
      <c r="F34" s="4"/>
      <c r="G34" s="4"/>
      <c r="H34" s="4"/>
    </row>
    <row r="35" spans="2:8" ht="15" customHeight="1">
      <c r="B35" s="5"/>
      <c r="C35" s="4"/>
      <c r="D35" s="4"/>
      <c r="E35" s="6"/>
      <c r="F35" s="6"/>
      <c r="G35" s="6"/>
      <c r="H35" s="6"/>
    </row>
    <row r="36" spans="2:8">
      <c r="B36" s="13"/>
      <c r="C36" s="13"/>
    </row>
    <row r="37" spans="2:8">
      <c r="B37" s="13"/>
      <c r="C37" s="13"/>
    </row>
    <row r="38" spans="2:8">
      <c r="B38" s="13"/>
      <c r="C38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19"/>
  <sheetViews>
    <sheetView workbookViewId="0">
      <selection activeCell="B6" sqref="B6:B10"/>
    </sheetView>
  </sheetViews>
  <sheetFormatPr defaultRowHeight="12.75"/>
  <cols>
    <col min="1" max="1" width="3.85546875" customWidth="1"/>
    <col min="2" max="2" width="30" customWidth="1"/>
    <col min="3" max="12" width="3.7109375" customWidth="1"/>
  </cols>
  <sheetData>
    <row r="1" spans="1:13" ht="78.75" customHeight="1">
      <c r="A1" s="111" t="s">
        <v>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3" spans="1:13">
      <c r="A3" s="113" t="s">
        <v>2</v>
      </c>
      <c r="B3" s="116" t="s">
        <v>3</v>
      </c>
      <c r="C3" s="119" t="s">
        <v>4</v>
      </c>
      <c r="D3" s="119"/>
      <c r="E3" s="119"/>
      <c r="F3" s="119"/>
      <c r="G3" s="119"/>
      <c r="H3" s="119"/>
      <c r="I3" s="119"/>
      <c r="J3" s="119"/>
      <c r="K3" s="119"/>
      <c r="L3" s="119"/>
      <c r="M3" s="112" t="s">
        <v>5</v>
      </c>
    </row>
    <row r="4" spans="1:13">
      <c r="A4" s="114"/>
      <c r="B4" s="117"/>
      <c r="C4" s="119" t="s">
        <v>6</v>
      </c>
      <c r="D4" s="119"/>
      <c r="E4" s="119"/>
      <c r="F4" s="119"/>
      <c r="G4" s="119"/>
      <c r="H4" s="119"/>
      <c r="I4" s="119"/>
      <c r="J4" s="119"/>
      <c r="K4" s="119"/>
      <c r="L4" s="119"/>
      <c r="M4" s="112"/>
    </row>
    <row r="5" spans="1:13">
      <c r="A5" s="115"/>
      <c r="B5" s="118"/>
      <c r="C5" s="92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  <c r="J5" s="92">
        <v>8</v>
      </c>
      <c r="K5" s="92">
        <v>9</v>
      </c>
      <c r="L5" s="92">
        <v>10</v>
      </c>
      <c r="M5" s="112"/>
    </row>
    <row r="6" spans="1:13" ht="18" customHeight="1">
      <c r="A6" s="9">
        <v>1</v>
      </c>
      <c r="B6" s="10" t="str">
        <f>[1]STATÜ!F6</f>
        <v>ANKARA GAZİSPOR</v>
      </c>
      <c r="C6" s="37"/>
      <c r="D6" s="37"/>
      <c r="E6" s="37"/>
      <c r="F6" s="37"/>
      <c r="G6" s="86" t="s">
        <v>7</v>
      </c>
      <c r="H6" s="37"/>
      <c r="I6" s="37"/>
      <c r="J6" s="37"/>
      <c r="K6" s="37"/>
      <c r="L6" s="86" t="s">
        <v>7</v>
      </c>
      <c r="M6" s="8">
        <f t="shared" ref="M6:M11" si="0">SUM(C6:L6)</f>
        <v>0</v>
      </c>
    </row>
    <row r="7" spans="1:13" ht="18" customHeight="1">
      <c r="A7" s="9">
        <v>2</v>
      </c>
      <c r="B7" s="10" t="str">
        <f>[1]STATÜ!F7</f>
        <v>GÖLBAŞI BLD.SPOR</v>
      </c>
      <c r="C7" s="37"/>
      <c r="D7" s="37"/>
      <c r="E7" s="37"/>
      <c r="F7" s="86" t="s">
        <v>7</v>
      </c>
      <c r="G7" s="37"/>
      <c r="H7" s="37"/>
      <c r="I7" s="37"/>
      <c r="J7" s="37"/>
      <c r="K7" s="86" t="s">
        <v>7</v>
      </c>
      <c r="L7" s="37"/>
      <c r="M7" s="8">
        <f t="shared" si="0"/>
        <v>0</v>
      </c>
    </row>
    <row r="8" spans="1:13" ht="18" customHeight="1">
      <c r="A8" s="9">
        <v>3</v>
      </c>
      <c r="B8" s="10" t="str">
        <f>[1]STATÜ!F8</f>
        <v>ULUBEY SPOR</v>
      </c>
      <c r="C8" s="37"/>
      <c r="D8" s="37"/>
      <c r="E8" s="86" t="s">
        <v>7</v>
      </c>
      <c r="F8" s="37"/>
      <c r="G8" s="37"/>
      <c r="H8" s="37"/>
      <c r="I8" s="37"/>
      <c r="J8" s="86" t="s">
        <v>7</v>
      </c>
      <c r="K8" s="37"/>
      <c r="L8" s="37"/>
      <c r="M8" s="8">
        <f t="shared" si="0"/>
        <v>0</v>
      </c>
    </row>
    <row r="9" spans="1:13" ht="18" customHeight="1">
      <c r="A9" s="9">
        <v>4</v>
      </c>
      <c r="B9" s="10" t="str">
        <f>[1]STATÜ!F9</f>
        <v>ÇAYYOLU SPOR</v>
      </c>
      <c r="C9" s="37"/>
      <c r="D9" s="86" t="s">
        <v>7</v>
      </c>
      <c r="E9" s="37"/>
      <c r="F9" s="37"/>
      <c r="G9" s="37"/>
      <c r="H9" s="37"/>
      <c r="I9" s="86" t="s">
        <v>7</v>
      </c>
      <c r="J9" s="37"/>
      <c r="K9" s="37"/>
      <c r="L9" s="37"/>
      <c r="M9" s="8">
        <f t="shared" si="0"/>
        <v>0</v>
      </c>
    </row>
    <row r="10" spans="1:13" ht="18" customHeight="1">
      <c r="A10" s="9">
        <v>5</v>
      </c>
      <c r="B10" s="10" t="str">
        <f>[1]STATÜ!F10</f>
        <v>GAZİ EĞİTİM SPOR</v>
      </c>
      <c r="C10" s="86" t="s">
        <v>7</v>
      </c>
      <c r="D10" s="37"/>
      <c r="E10" s="37"/>
      <c r="F10" s="37"/>
      <c r="G10" s="37"/>
      <c r="H10" s="86" t="s">
        <v>7</v>
      </c>
      <c r="I10" s="37"/>
      <c r="J10" s="37"/>
      <c r="K10" s="37"/>
      <c r="L10" s="37"/>
      <c r="M10" s="8">
        <f t="shared" si="0"/>
        <v>0</v>
      </c>
    </row>
    <row r="11" spans="1:13" ht="18" customHeight="1">
      <c r="A11" s="9">
        <v>6</v>
      </c>
      <c r="B11" s="10" t="s">
        <v>8</v>
      </c>
      <c r="C11" s="37" t="s">
        <v>7</v>
      </c>
      <c r="D11" s="37" t="s">
        <v>7</v>
      </c>
      <c r="E11" s="37" t="s">
        <v>7</v>
      </c>
      <c r="F11" s="37" t="s">
        <v>7</v>
      </c>
      <c r="G11" s="37" t="s">
        <v>7</v>
      </c>
      <c r="H11" s="37" t="s">
        <v>7</v>
      </c>
      <c r="I11" s="37" t="s">
        <v>7</v>
      </c>
      <c r="J11" s="37" t="s">
        <v>7</v>
      </c>
      <c r="K11" s="37" t="s">
        <v>7</v>
      </c>
      <c r="L11" s="37" t="s">
        <v>7</v>
      </c>
      <c r="M11" s="8">
        <f t="shared" si="0"/>
        <v>0</v>
      </c>
    </row>
    <row r="12" spans="1:13" ht="18" customHeight="1">
      <c r="A12" s="8"/>
      <c r="B12" s="8">
        <f>SUM(C12:L12)</f>
        <v>0</v>
      </c>
      <c r="C12" s="8">
        <f t="shared" ref="C12:M12" si="1">SUM(C6:C11)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9" spans="4:4">
      <c r="D19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A1:M1"/>
    <mergeCell ref="M3:M5"/>
    <mergeCell ref="A3:A5"/>
    <mergeCell ref="B3:B5"/>
    <mergeCell ref="C3:L3"/>
    <mergeCell ref="C4:L4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G31"/>
  <sheetViews>
    <sheetView zoomScale="75" zoomScaleNormal="100" zoomScaleSheetLayoutView="75" workbookViewId="0">
      <selection activeCell="F17" sqref="F17"/>
    </sheetView>
  </sheetViews>
  <sheetFormatPr defaultRowHeight="12.75"/>
  <cols>
    <col min="1" max="1" width="6" customWidth="1"/>
    <col min="2" max="2" width="19.28515625" customWidth="1"/>
    <col min="3" max="33" width="5.140625" customWidth="1"/>
    <col min="34" max="39" width="3.28515625" customWidth="1"/>
    <col min="40" max="58" width="4.7109375" customWidth="1"/>
  </cols>
  <sheetData>
    <row r="1" spans="1:33" ht="23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  <c r="AD1" s="1"/>
      <c r="AE1" s="1"/>
      <c r="AF1" s="1"/>
      <c r="AG1" s="1"/>
    </row>
    <row r="2" spans="1:33" ht="21" customHeight="1">
      <c r="A2" s="113" t="s">
        <v>2</v>
      </c>
      <c r="B2" s="116" t="s">
        <v>3</v>
      </c>
      <c r="C2" s="120">
        <v>1</v>
      </c>
      <c r="D2" s="121"/>
      <c r="E2" s="122"/>
      <c r="F2" s="123">
        <v>2</v>
      </c>
      <c r="G2" s="124"/>
      <c r="H2" s="125"/>
      <c r="I2" s="120">
        <v>3</v>
      </c>
      <c r="J2" s="121"/>
      <c r="K2" s="122"/>
      <c r="L2" s="123">
        <v>4</v>
      </c>
      <c r="M2" s="124"/>
      <c r="N2" s="125"/>
      <c r="O2" s="120">
        <v>5</v>
      </c>
      <c r="P2" s="121"/>
      <c r="Q2" s="122"/>
      <c r="R2" s="123">
        <v>6</v>
      </c>
      <c r="S2" s="124"/>
      <c r="T2" s="125"/>
      <c r="U2" s="120">
        <v>7</v>
      </c>
      <c r="V2" s="121"/>
      <c r="W2" s="122"/>
      <c r="X2" s="123">
        <v>8</v>
      </c>
      <c r="Y2" s="124"/>
      <c r="Z2" s="125"/>
      <c r="AA2" s="120">
        <v>9</v>
      </c>
      <c r="AB2" s="121"/>
      <c r="AC2" s="122"/>
      <c r="AD2" s="123">
        <v>10</v>
      </c>
      <c r="AE2" s="124"/>
      <c r="AF2" s="125"/>
      <c r="AG2" s="64"/>
    </row>
    <row r="3" spans="1:33" ht="18" customHeight="1">
      <c r="A3" s="114"/>
      <c r="B3" s="117"/>
      <c r="C3" s="96" t="s">
        <v>9</v>
      </c>
      <c r="D3" s="96" t="s">
        <v>10</v>
      </c>
      <c r="E3" s="96" t="s">
        <v>11</v>
      </c>
      <c r="F3" s="95" t="s">
        <v>9</v>
      </c>
      <c r="G3" s="95" t="s">
        <v>10</v>
      </c>
      <c r="H3" s="95" t="s">
        <v>11</v>
      </c>
      <c r="I3" s="96" t="s">
        <v>9</v>
      </c>
      <c r="J3" s="96" t="s">
        <v>10</v>
      </c>
      <c r="K3" s="96" t="s">
        <v>11</v>
      </c>
      <c r="L3" s="95" t="s">
        <v>9</v>
      </c>
      <c r="M3" s="95" t="s">
        <v>10</v>
      </c>
      <c r="N3" s="95" t="s">
        <v>11</v>
      </c>
      <c r="O3" s="96" t="s">
        <v>9</v>
      </c>
      <c r="P3" s="96" t="s">
        <v>10</v>
      </c>
      <c r="Q3" s="96" t="s">
        <v>11</v>
      </c>
      <c r="R3" s="95" t="s">
        <v>9</v>
      </c>
      <c r="S3" s="95" t="s">
        <v>10</v>
      </c>
      <c r="T3" s="95" t="s">
        <v>11</v>
      </c>
      <c r="U3" s="96" t="s">
        <v>9</v>
      </c>
      <c r="V3" s="96" t="s">
        <v>10</v>
      </c>
      <c r="W3" s="96" t="s">
        <v>11</v>
      </c>
      <c r="X3" s="95" t="s">
        <v>9</v>
      </c>
      <c r="Y3" s="95" t="s">
        <v>10</v>
      </c>
      <c r="Z3" s="95" t="s">
        <v>11</v>
      </c>
      <c r="AA3" s="96" t="s">
        <v>9</v>
      </c>
      <c r="AB3" s="96" t="s">
        <v>10</v>
      </c>
      <c r="AC3" s="96" t="s">
        <v>11</v>
      </c>
      <c r="AD3" s="95" t="s">
        <v>9</v>
      </c>
      <c r="AE3" s="95" t="s">
        <v>10</v>
      </c>
      <c r="AF3" s="95" t="s">
        <v>11</v>
      </c>
      <c r="AG3" s="64"/>
    </row>
    <row r="4" spans="1:33" ht="18" customHeight="1">
      <c r="A4" s="9">
        <v>1</v>
      </c>
      <c r="B4" s="10" t="str">
        <f>T!B6</f>
        <v>ANKARA GAZİSPOR</v>
      </c>
      <c r="C4" s="66">
        <f>'P '!$B$5</f>
        <v>0</v>
      </c>
      <c r="D4" s="45">
        <f>'P '!$C$5</f>
        <v>1</v>
      </c>
      <c r="E4" s="45">
        <f>'P '!$D$5</f>
        <v>0</v>
      </c>
      <c r="F4" s="63">
        <f>'P '!$B$5+'P '!$O$6</f>
        <v>0</v>
      </c>
      <c r="G4" s="43">
        <f>'P '!$C$5+'P '!$P$6</f>
        <v>2</v>
      </c>
      <c r="H4" s="43">
        <f>'P '!$D$5+'P '!$Q$6</f>
        <v>0</v>
      </c>
      <c r="I4" s="66">
        <f>'P '!$B$5+'P '!$O$6+'P '!$T$6</f>
        <v>0</v>
      </c>
      <c r="J4" s="45">
        <f>'P '!$C$5+'P '!$P$6+'P '!$U$6</f>
        <v>3</v>
      </c>
      <c r="K4" s="45">
        <f>'P '!$D$5+'P '!$Q$6+'P '!$V$6</f>
        <v>0</v>
      </c>
      <c r="L4" s="63">
        <f>'P '!$B$5+'P '!$O$6+'P '!$T$6+'P '!$F$12</f>
        <v>0</v>
      </c>
      <c r="M4" s="43">
        <f>'P '!$C$5+'P '!$P$6+'P '!$U$6+'P '!$G$12</f>
        <v>4</v>
      </c>
      <c r="N4" s="43">
        <f>'P '!$D$5+'P '!$Q$6+'P '!$V$6+'P '!$H$12</f>
        <v>0</v>
      </c>
      <c r="O4" s="66">
        <f>'P '!$B$5+'P '!$O$6+'P '!$T$6+'P '!$F$12+'P '!$K$14</f>
        <v>0</v>
      </c>
      <c r="P4" s="45">
        <f>'P '!$C$5+'P '!$P$6+'P '!$U$6+'P '!$G$12+'P '!$L$14</f>
        <v>4</v>
      </c>
      <c r="Q4" s="45">
        <f>'P '!$D$5+'P '!$Q$6+'P '!$V$6+'P '!$H$12+'P '!$M$14</f>
        <v>0</v>
      </c>
      <c r="R4" s="63">
        <f>'P '!$B$5+'P '!$O$6+'P '!$T$6+'P '!$F$12+'P '!$K$14+'P '!$X$12</f>
        <v>0</v>
      </c>
      <c r="S4" s="43">
        <f>'P '!$C$5+'P '!$P$6+'P '!$U$6+'P '!$G$12+'P '!$L$14+'P '!$Y$12</f>
        <v>5</v>
      </c>
      <c r="T4" s="43">
        <f>'P '!$D$5+'P '!$Q$6+'P '!$V$6+'P '!$H$12+'P '!$M$14+'P '!$Z$12</f>
        <v>0</v>
      </c>
      <c r="U4" s="66">
        <f>'P '!$B$5+'P '!$O$6+'P '!$T$6+'P '!$F$12+'P '!$K$14+'P '!$X$12+'P '!$B$20</f>
        <v>0</v>
      </c>
      <c r="V4" s="45">
        <f>'P '!$C$5+'P '!$P$6+'P '!$U$6+'P '!$G$12+'P '!$L$14+'P '!$Y$12+'P '!$C$20</f>
        <v>6</v>
      </c>
      <c r="W4" s="45">
        <f>'P '!$D$5+'P '!$Q$6+'P '!$V$6+'P '!$H$12+'P '!$M$14+'P '!$Z$12+'P '!$D$20</f>
        <v>0</v>
      </c>
      <c r="X4" s="63">
        <f>'P '!$B$5+'P '!$O$6+'P '!$T$6+'P '!$F$12+'P '!$K$14+'P '!$X$12+'P '!$B$20+'P '!$O$20</f>
        <v>0</v>
      </c>
      <c r="Y4" s="43">
        <f>'P '!$C$5+'P '!$P$6+'P '!$U$6+'P '!$G$12+'P '!$L$14+'P '!$Y$12+'P '!$C$20+'P '!$P$20</f>
        <v>7</v>
      </c>
      <c r="Z4" s="43">
        <f>'P '!$D$5+'P '!$Q$6+'P '!$V$6+'P '!$H$12+'P '!$M$14+'P '!$Z$12+'P '!$D$20+'P '!$Q$20</f>
        <v>0</v>
      </c>
      <c r="AA4" s="66">
        <f>'P '!$B$5+'P '!$O$6+'P '!$T$6+'P '!$F$12+'P '!$K$14+'P '!$X$12+'P '!$B$20+'P '!$O$20+'P '!$T$19</f>
        <v>0</v>
      </c>
      <c r="AB4" s="45">
        <f>'P '!$C$5+'P '!$P$6+'P '!$U$6+'P '!$G$12+'P '!$L$14+'P '!$Y$12+'P '!$C$20+'P '!$P$20+'P '!$U$19</f>
        <v>8</v>
      </c>
      <c r="AC4" s="45">
        <f>'P '!$D$5+'P '!$Q$6+'P '!$V$6+'P '!$H$12+'P '!$M$14+'P '!$Z$12+'P '!$D$20+'P '!$Q$20+'P '!$V$19</f>
        <v>0</v>
      </c>
      <c r="AD4" s="63">
        <f>'P '!$B$5+'P '!$O$6+'P '!$T$6+'P '!$F$12+'P '!$K$14+'P '!$X$12+'P '!$B$20+'P '!$O$20+'P '!$T$19+'P '!$F$28</f>
        <v>0</v>
      </c>
      <c r="AE4" s="43">
        <f>'P '!$C$5+'P '!$P$6+'P '!$U$6+'P '!$G$12+'P '!$L$14+'P '!$Y$12+'P '!$C$20+'P '!$P$20+'P '!$U$19+'P '!$G$28</f>
        <v>8</v>
      </c>
      <c r="AF4" s="43">
        <f>'P '!$D$5+'P '!$Q$6+'P '!$V$6+'P '!$H$12+'P '!$M$14+'P '!$Z$12+'P '!$D$20+'P '!$Q$20+'P '!$V$19+'P '!$H$28</f>
        <v>0</v>
      </c>
      <c r="AG4" s="64">
        <v>1</v>
      </c>
    </row>
    <row r="5" spans="1:33" ht="18" customHeight="1">
      <c r="A5" s="9">
        <v>2</v>
      </c>
      <c r="B5" s="10" t="str">
        <f>T!B7</f>
        <v>GÖLBAŞI BLD.SPOR</v>
      </c>
      <c r="C5" s="66">
        <f>'P '!$F$6</f>
        <v>0</v>
      </c>
      <c r="D5" s="45">
        <f>'P '!$G$6</f>
        <v>1</v>
      </c>
      <c r="E5" s="45">
        <f>'P '!$H$6</f>
        <v>0</v>
      </c>
      <c r="F5" s="63">
        <f>'P '!$F$6+'P '!$K$6</f>
        <v>0</v>
      </c>
      <c r="G5" s="43">
        <f>'P '!$G$6+'P '!$L$6</f>
        <v>2</v>
      </c>
      <c r="H5" s="43">
        <f>'P '!$H$6+'P '!$M$6</f>
        <v>0</v>
      </c>
      <c r="I5" s="66">
        <f>'P '!$F$6+'P '!$K$6+'P '!$X$5</f>
        <v>0</v>
      </c>
      <c r="J5" s="45">
        <f>'P '!$G$6+'P '!$L$6+'P '!$Y$5</f>
        <v>3</v>
      </c>
      <c r="K5" s="45">
        <f>'P '!$H$6+'P '!$M$6+'P '!$Z$5</f>
        <v>0</v>
      </c>
      <c r="L5" s="63">
        <f>'P '!$F$6+'P '!$K$6+'P '!$X$5+'P '!$F$14</f>
        <v>0</v>
      </c>
      <c r="M5" s="43">
        <f>'P '!$G$6+'P '!$L$6+'P '!$Y$5+'P '!$G$14</f>
        <v>3</v>
      </c>
      <c r="N5" s="43">
        <f>'P '!$H$6+'P '!$M$6+'P '!$Z$5+'P '!$H$14</f>
        <v>0</v>
      </c>
      <c r="O5" s="66">
        <f>'P '!$F$6+'P '!$K$6+'P '!$X$5+'P '!$F$14+'P '!$K$12</f>
        <v>0</v>
      </c>
      <c r="P5" s="45">
        <f>'P '!$G$6+'P '!$L$6+'P '!$Y$5+'P '!$G$14+'P '!$L$12</f>
        <v>4</v>
      </c>
      <c r="Q5" s="45">
        <f>'P '!$H$6+'P '!$M$6+'P '!$Z$5+'P '!$H$14+'P '!$M$12</f>
        <v>0</v>
      </c>
      <c r="R5" s="63">
        <f>'P '!$F$6+'P '!$K$6+'P '!$X$5+'P '!$F$14+'P '!$K$12+'P '!$T$13</f>
        <v>0</v>
      </c>
      <c r="S5" s="43">
        <f>'P '!$G$6+'P '!$L$6+'P '!$Y$5+'P '!$G$14+'P '!$L$12+'P '!$U$13</f>
        <v>5</v>
      </c>
      <c r="T5" s="43">
        <f>'P '!$H$6+'P '!$M$6+'P '!$Z$5+'P '!$H$14+'P '!$M$12+'P '!$V$13</f>
        <v>0</v>
      </c>
      <c r="U5" s="66">
        <f>'P '!$F$6+'P '!$K$6+'P '!$X$5+'P '!$F$14+'P '!$K$12+'P '!$T$13+'P '!$F$20</f>
        <v>0</v>
      </c>
      <c r="V5" s="45">
        <f>'P '!$G$6+'P '!$L$6+'P '!$Y$5+'P '!$G$14+'P '!$L$12+'P '!$U$13+'P '!$G$20</f>
        <v>6</v>
      </c>
      <c r="W5" s="45">
        <f>'P '!$H$6+'P '!$M$6+'P '!$Z$5+'P '!$H$14+'P '!$M$12+'P '!$V$13+'P '!$H$20</f>
        <v>0</v>
      </c>
      <c r="X5" s="63">
        <f>'P '!$F$6+'P '!$K$6+'P '!$X$5+'P '!$F$14+'P '!$K$12+'P '!$T$13+'P '!$F$20+'P '!$K$19</f>
        <v>0</v>
      </c>
      <c r="Y5" s="43">
        <f>'P '!$G$6+'P '!$L$6+'P '!$Y$5+'P '!$G$14+'P '!$L$12+'P '!$U$13+'P '!$G$20+'P '!$L$19</f>
        <v>7</v>
      </c>
      <c r="Z5" s="43">
        <f>'P '!$H$6+'P '!$M$6+'P '!$Z$5+'P '!$H$14+'P '!$M$12+'P '!$V$13+'P '!$H$20+'P '!$M$19</f>
        <v>0</v>
      </c>
      <c r="AA5" s="66">
        <f>'P '!$F$6+'P '!$K$6+'P '!$X$5+'P '!$F$14+'P '!$K$12+'P '!$T$13+'P '!$F$20+'P '!$K$19+'P '!$T$21</f>
        <v>0</v>
      </c>
      <c r="AB5" s="45">
        <f>'P '!$G$6+'P '!$L$6+'P '!$Y$5+'P '!$G$14+'P '!$L$12+'P '!$U$13+'P '!$G$20+'P '!$L$19+'P '!$U$21</f>
        <v>7</v>
      </c>
      <c r="AC5" s="45">
        <f>'P '!$H$6+'P '!$M$6+'P '!$Z$5+'P '!$H$14+'P '!$M$12+'P '!$V$13+'P '!$H$20+'P '!$M$19+'P '!$V$21</f>
        <v>0</v>
      </c>
      <c r="AD5" s="63">
        <f>'P '!$F$6+'P '!$K$6+'P '!$X$5+'P '!$F$14+'P '!$K$12+'P '!$T$13+'P '!$F$20+'P '!$K$19+'P '!$T$21+'P '!$F$26</f>
        <v>0</v>
      </c>
      <c r="AE5" s="43">
        <f>'P '!$G$6+'P '!$L$6+'P '!$Y$5+'P '!$G$14+'P '!$L$12+'P '!$U$13+'P '!$G$20+'P '!$L$19+'P '!$U$21+'P '!$G$26</f>
        <v>8</v>
      </c>
      <c r="AF5" s="43">
        <f>'P '!$H$6+'P '!$M$6+'P '!$Z$5+'P '!$H$14+'P '!$M$12+'P '!$V$13+'P '!$H$20+'P '!$M$19+'P '!$V$21+'P '!$H$26</f>
        <v>0</v>
      </c>
      <c r="AG5" s="64">
        <v>2</v>
      </c>
    </row>
    <row r="6" spans="1:33" ht="18" customHeight="1">
      <c r="A6" s="9">
        <v>3</v>
      </c>
      <c r="B6" s="10" t="str">
        <f>T!B8</f>
        <v>ULUBEY SPOR</v>
      </c>
      <c r="C6" s="66">
        <f>'P '!$B$6</f>
        <v>0</v>
      </c>
      <c r="D6" s="45">
        <f>'P '!$C$6</f>
        <v>1</v>
      </c>
      <c r="E6" s="45">
        <f>'P '!$D$6</f>
        <v>0</v>
      </c>
      <c r="F6" s="63">
        <f>'P '!$B$6+'P '!$O$5</f>
        <v>0</v>
      </c>
      <c r="G6" s="43">
        <f>'P '!$C$6+'P '!$P$5</f>
        <v>2</v>
      </c>
      <c r="H6" s="43">
        <f>'P '!$D$6+'P '!$Q$5</f>
        <v>0</v>
      </c>
      <c r="I6" s="66">
        <f>'P '!$B$6+'P '!$O$5+'P '!$T$7</f>
        <v>0</v>
      </c>
      <c r="J6" s="45">
        <f>'P '!$C$6+'P '!$P$5+'P '!$U$7</f>
        <v>2</v>
      </c>
      <c r="K6" s="45">
        <f>'P '!$D$6+'P '!$Q$5+'P '!$V$7</f>
        <v>0</v>
      </c>
      <c r="L6" s="63">
        <f>'P '!$B$6+'P '!$O$5+'P '!$T$7+'P '!$B$12</f>
        <v>0</v>
      </c>
      <c r="M6" s="43">
        <f>'P '!$C$6+'P '!$P$5+'P '!$U$7+'P '!$C$12</f>
        <v>3</v>
      </c>
      <c r="N6" s="43">
        <f>'P '!$D$6+'P '!$Q$5+'P '!$V$7+'P '!$D$12</f>
        <v>0</v>
      </c>
      <c r="O6" s="66">
        <f>'P '!$B$6+'P '!$O$5+'P '!$T$7+'P '!$B$12+'P '!$O$13</f>
        <v>0</v>
      </c>
      <c r="P6" s="45">
        <f>'P '!$C$6+'P '!$P$5+'P '!$U$7+'P '!$C$12+'P '!$P$13</f>
        <v>4</v>
      </c>
      <c r="Q6" s="45">
        <f>'P '!$D$6+'P '!$Q$5+'P '!$V$7+'P '!$D$12+'P '!$Q$13</f>
        <v>0</v>
      </c>
      <c r="R6" s="63">
        <f>'P '!$B$6+'P '!$O$5+'P '!$T$7+'P '!$B$12+'P '!$O$13+'P '!$X$13</f>
        <v>0</v>
      </c>
      <c r="S6" s="43">
        <f>'P '!$C$6+'P '!$P$5+'P '!$U$7+'P '!$C$12+'P '!$P$13+'P '!$Y$13</f>
        <v>5</v>
      </c>
      <c r="T6" s="43">
        <f>'P '!$D$6+'P '!$Q$5+'P '!$V$7+'P '!$D$12+'P '!$Q$13+'P '!$Z$13</f>
        <v>0</v>
      </c>
      <c r="U6" s="66">
        <f>'P '!$B$6+'P '!$O$5+'P '!$T$7+'P '!$B$12+'P '!$O$13+'P '!$X$13+'P '!$B$19</f>
        <v>0</v>
      </c>
      <c r="V6" s="45">
        <f>'P '!$C$6+'P '!$P$5+'P '!$U$7+'P '!$C$12+'P '!$P$13+'P '!$Y$13+'P '!$C$19</f>
        <v>6</v>
      </c>
      <c r="W6" s="45">
        <f>'P '!$D$6+'P '!$Q$5+'P '!$V$7+'P '!$D$12+'P '!$Q$13+'P '!$Z$13+'P '!$D$19</f>
        <v>0</v>
      </c>
      <c r="X6" s="63">
        <f>'P '!$B$6+'P '!$O$5+'P '!$T$7+'P '!$B$12+'P '!$O$13+'P '!$X$13+'P '!$B$19+'P '!$O$21</f>
        <v>0</v>
      </c>
      <c r="Y6" s="43">
        <f>'P '!$C$6+'P '!$P$5+'P '!$U$7+'P '!$C$12+'P '!$P$13+'P '!$Y$13+'P '!$C$19+'P '!$P$21</f>
        <v>6</v>
      </c>
      <c r="Z6" s="43">
        <f>'P '!$D$6+'P '!$Q$5+'P '!$V$7+'P '!$D$12+'P '!$Q$13+'P '!$Z$13+'P '!$D$19+'P '!$Q$21</f>
        <v>0</v>
      </c>
      <c r="AA6" s="66">
        <f>'P '!$B$6+'P '!$O$5+'P '!$T$7+'P '!$B$12+'P '!$O$13+'P '!$X$13+'P '!$B$19+'P '!$O$21+'P '!$X$19</f>
        <v>0</v>
      </c>
      <c r="AB6" s="45">
        <f>'P '!$C$6+'P '!$P$5+'P '!$U$7+'P '!$C$12+'P '!$P$13+'P '!$Y$13+'P '!$C$19+'P '!$P$21+'P '!$Y$19</f>
        <v>7</v>
      </c>
      <c r="AC6" s="45">
        <f>'P '!$D$6+'P '!$Q$5+'P '!$V$7+'P '!$D$12+'P '!$Q$13+'P '!$Z$13+'P '!$D$19+'P '!$Q$21+'P '!$Z$19</f>
        <v>0</v>
      </c>
      <c r="AD6" s="63">
        <f>'P '!$B$6+'P '!$O$5+'P '!$T$7+'P '!$B$12+'P '!$O$13+'P '!$X$13+'P '!$B$19+'P '!$O$21+'P '!$X$19+'P '!$B$27</f>
        <v>0</v>
      </c>
      <c r="AE6" s="43">
        <f>'P '!$C$6+'P '!$P$5+'P '!$U$7+'P '!$C$12+'P '!$P$13+'P '!$Y$13+'P '!$C$19+'P '!$P$21+'P '!$Y$19+'P '!$C$27</f>
        <v>8</v>
      </c>
      <c r="AF6" s="43">
        <f>'P '!$D$6+'P '!$Q$5+'P '!$V$7+'P '!$D$12+'P '!$Q$13+'P '!$Z$13+'P '!$D$19+'P '!$Q$21+'P '!$Z$19+'P '!$D$27</f>
        <v>0</v>
      </c>
      <c r="AG6" s="64">
        <v>3</v>
      </c>
    </row>
    <row r="7" spans="1:33" ht="18" customHeight="1">
      <c r="A7" s="9">
        <v>4</v>
      </c>
      <c r="B7" s="10" t="str">
        <f>T!B9</f>
        <v>ÇAYYOLU SPOR</v>
      </c>
      <c r="C7" s="66">
        <f>'P '!$F$5</f>
        <v>0</v>
      </c>
      <c r="D7" s="45">
        <f>'P '!$G$5</f>
        <v>1</v>
      </c>
      <c r="E7" s="45">
        <f>'P '!$H$5</f>
        <v>0</v>
      </c>
      <c r="F7" s="63">
        <f>'P '!$F$5+'P '!$O$7</f>
        <v>0</v>
      </c>
      <c r="G7" s="43">
        <f>'P '!$G$5+'P '!$P$7</f>
        <v>1</v>
      </c>
      <c r="H7" s="43">
        <f>'P '!$H$5+'P '!$Q$7</f>
        <v>0</v>
      </c>
      <c r="I7" s="66">
        <f>'P '!$F$5+'P '!$O$7+'P '!$T$5</f>
        <v>0</v>
      </c>
      <c r="J7" s="45">
        <f>'P '!$G$5+'P '!$P$7+'P '!$U$5</f>
        <v>2</v>
      </c>
      <c r="K7" s="45">
        <f>'P '!$H$5+'P '!$Q$7+'P '!$V$5</f>
        <v>0</v>
      </c>
      <c r="L7" s="63">
        <f>'P '!$F$5+'P '!$O$7+'P '!$T$5+'P '!$F$13</f>
        <v>0</v>
      </c>
      <c r="M7" s="43">
        <f>'P '!$G$5+'P '!$P$7+'P '!$U$5+'P '!$G$13</f>
        <v>3</v>
      </c>
      <c r="N7" s="43">
        <f>'P '!$H$5+'P '!$Q$7+'P '!$V$5+'P '!$H$13</f>
        <v>0</v>
      </c>
      <c r="O7" s="66">
        <f>'P '!$F$5+'P '!$O$7+'P '!$T$5+'P '!$F$13+'P '!$K$13</f>
        <v>0</v>
      </c>
      <c r="P7" s="45">
        <f>'P '!$G$5+'P '!$P$7+'P '!$U$5+'P '!$G$13+'P '!$L$13</f>
        <v>4</v>
      </c>
      <c r="Q7" s="45">
        <f>'P '!$H$5+'P '!$Q$7+'P '!$V$5+'P '!$H$13+'P '!$M$13</f>
        <v>0</v>
      </c>
      <c r="R7" s="63">
        <f>'P '!$F$5+'P '!$O$7+'P '!$T$5+'P '!$F$13+'P '!$K$13+'P '!$T$12</f>
        <v>0</v>
      </c>
      <c r="S7" s="43">
        <f>'P '!$G$5+'P '!$P$7+'P '!$U$5+'P '!$G$13+'P '!$L$13+'P '!$U$12</f>
        <v>5</v>
      </c>
      <c r="T7" s="43">
        <f>'P '!$H$5+'P '!$Q$7+'P '!$V$5+'P '!$H$13+'P '!$M$13+'P '!$V$12</f>
        <v>0</v>
      </c>
      <c r="U7" s="66">
        <f>'P '!$F$5+'P '!$O$7+'P '!$T$5+'P '!$F$13+'P '!$K$13+'P '!$T$12+'P '!$B$21</f>
        <v>0</v>
      </c>
      <c r="V7" s="45">
        <f>'P '!$G$5+'P '!$P$7+'P '!$U$5+'P '!$G$13+'P '!$L$13+'P '!$U$12+'P '!$C$21</f>
        <v>5</v>
      </c>
      <c r="W7" s="45">
        <f>'P '!$H$5+'P '!$Q$7+'P '!$V$5+'P '!$H$13+'P '!$M$13+'P '!$V$12+'P '!$D$21</f>
        <v>0</v>
      </c>
      <c r="X7" s="63">
        <f>'P '!$F$5+'P '!$O$7+'P '!$T$5+'P '!$F$13+'P '!$K$13+'P '!$T$12+'P '!$B$21+'P '!$O$19</f>
        <v>0</v>
      </c>
      <c r="Y7" s="43">
        <f>'P '!$G$5+'P '!$P$7+'P '!$U$5+'P '!$G$13+'P '!$L$13+'P '!$U$12+'P '!$C$21+'P '!$P$19</f>
        <v>6</v>
      </c>
      <c r="Z7" s="43">
        <f>'P '!$H$5+'P '!$Q$7+'P '!$V$5+'P '!$H$13+'P '!$M$13+'P '!$V$12+'P '!$D$21+'P '!$Q$19</f>
        <v>0</v>
      </c>
      <c r="AA7" s="66">
        <f>'P '!$F$5+'P '!$O$7+'P '!$T$5+'P '!$F$13+'P '!$K$13+'P '!$T$12+'P '!$B$21+'P '!$O$19+'P '!$T$20</f>
        <v>0</v>
      </c>
      <c r="AB7" s="45">
        <f>'P '!$G$5+'P '!$P$7+'P '!$U$5+'P '!$G$13+'P '!$L$13+'P '!$U$12+'P '!$C$21+'P '!$P$19+'P '!$U$20</f>
        <v>7</v>
      </c>
      <c r="AC7" s="45">
        <f>'P '!$H$5+'P '!$Q$7+'P '!$V$5+'P '!$H$13+'P '!$M$13+'P '!$V$12+'P '!$D$21+'P '!$Q$19+'P '!$V$20</f>
        <v>0</v>
      </c>
      <c r="AD7" s="63">
        <f>'P '!$F$5+'P '!$O$7+'P '!$T$5+'P '!$F$13+'P '!$K$13+'P '!$T$12+'P '!$B$21+'P '!$O$19+'P '!$T$20+'P '!$F$27</f>
        <v>0</v>
      </c>
      <c r="AE7" s="43">
        <f>'P '!$G$5+'P '!$P$7+'P '!$U$5+'P '!$G$13+'P '!$L$13+'P '!$U$12+'P '!$C$21+'P '!$P$19+'P '!$U$20+'P '!$G$27</f>
        <v>8</v>
      </c>
      <c r="AF7" s="43">
        <f>'P '!$H$5+'P '!$Q$7+'P '!$V$5+'P '!$H$13+'P '!$M$13+'P '!$V$12+'P '!$D$21+'P '!$Q$19+'P '!$V$20+'P '!$H$27</f>
        <v>0</v>
      </c>
      <c r="AG7" s="64">
        <v>4</v>
      </c>
    </row>
    <row r="8" spans="1:33" ht="18" customHeight="1">
      <c r="A8" s="9">
        <v>5</v>
      </c>
      <c r="B8" s="10" t="str">
        <f>T!B10</f>
        <v>GAZİ EĞİTİM SPOR</v>
      </c>
      <c r="C8" s="66">
        <f>'P '!$B$7</f>
        <v>0</v>
      </c>
      <c r="D8" s="66">
        <f>'P '!$C$7</f>
        <v>0</v>
      </c>
      <c r="E8" s="66">
        <f>'P '!$D$7</f>
        <v>0</v>
      </c>
      <c r="F8" s="63">
        <f>'P '!$B$7+'P '!$K$5</f>
        <v>0</v>
      </c>
      <c r="G8" s="63">
        <f>'P '!$C$7+'P '!$L$5</f>
        <v>1</v>
      </c>
      <c r="H8" s="63">
        <f>'P '!$D$7+'P '!$M$5</f>
        <v>0</v>
      </c>
      <c r="I8" s="66">
        <f>'P '!$B$7+'P '!$K$5+'P '!$X$6</f>
        <v>0</v>
      </c>
      <c r="J8" s="66">
        <f>'P '!$C$7+'P '!$L$5+'P '!$Y$6</f>
        <v>2</v>
      </c>
      <c r="K8" s="66">
        <f>'P '!$D$7+'P '!$M$5+'P '!$Z$6</f>
        <v>0</v>
      </c>
      <c r="L8" s="63">
        <f>'P '!$B$7+'P '!$K$5+'P '!$X$6+'P '!$B$13</f>
        <v>0</v>
      </c>
      <c r="M8" s="63">
        <f>'P '!$C$7+'P '!$L$5+'P '!$Y$6+'P '!$C$13</f>
        <v>3</v>
      </c>
      <c r="N8" s="63">
        <f>'P '!$D$7+'P '!$M$5+'P '!$Z$6+'P '!$D$13</f>
        <v>0</v>
      </c>
      <c r="O8" s="66">
        <f>'P '!$B$7+'P '!$K$5+'P '!$X$6+'P '!$B$13+'P '!$O$12</f>
        <v>0</v>
      </c>
      <c r="P8" s="66">
        <f>'P '!$C$7+'P '!$L$5+'P '!$Y$6+'P '!$C$13+'P '!$P$12</f>
        <v>4</v>
      </c>
      <c r="Q8" s="66">
        <f>'P '!$D$7+'P '!$M$5+'P '!$Z$6+'P '!$D$13+'P '!$Q$12</f>
        <v>0</v>
      </c>
      <c r="R8" s="63">
        <f>'P '!$B$7+'P '!$K$5+'P '!$X$6+'P '!$B$13+'P '!$O$12+'P '!$X$14</f>
        <v>0</v>
      </c>
      <c r="S8" s="63">
        <f>'P '!$C$7+'P '!$L$5+'P '!$Y$6+'P '!$C$13+'P '!$P$12+'P '!$Y$14</f>
        <v>4</v>
      </c>
      <c r="T8" s="63">
        <f>'P '!$D$7+'P '!$M$5+'P '!$Z$6+'P '!$D$13+'P '!$Q$12+'P '!$Z$14</f>
        <v>0</v>
      </c>
      <c r="U8" s="66">
        <f>'P '!$B$7+'P '!$K$5+'P '!$X$6+'P '!$B$13+'P '!$O$12+'P '!$X$14+'P '!$F$19</f>
        <v>0</v>
      </c>
      <c r="V8" s="66">
        <f>'P '!$C$7+'P '!$L$5+'P '!$Y$6+'P '!$C$13+'P '!$P$12+'P '!$Y$14+'P '!$G$19</f>
        <v>5</v>
      </c>
      <c r="W8" s="66">
        <f>'P '!$D$7+'P '!$M$5+'P '!$Z$6+'P '!$D$13+'P '!$Q$12+'P '!$Z$14+'P '!$H$19</f>
        <v>0</v>
      </c>
      <c r="X8" s="63">
        <f>'P '!$B$7+'P '!$K$5+'P '!$X$6+'P '!$B$13+'P '!$O$12+'P '!$X$14+'P '!$F$19+'P '!$K$20</f>
        <v>0</v>
      </c>
      <c r="Y8" s="63">
        <f>'P '!$C$7+'P '!$L$5+'P '!$Y$6+'P '!$C$13+'P '!$P$12+'P '!$Y$14+'P '!$G$19+'P '!$L$20</f>
        <v>6</v>
      </c>
      <c r="Z8" s="63">
        <f>'P '!$D$7+'P '!$M$5+'P '!$Z$6+'P '!$D$13+'P '!$Q$12+'P '!$Z$14+'P '!$H$19+'P '!$M$20</f>
        <v>0</v>
      </c>
      <c r="AA8" s="66">
        <f>'P '!$B$7+'P '!$K$5+'P '!$X$6+'P '!$B$13+'P '!$O$12+'P '!$X$14+'P '!$F$19+'P '!$K$20+'P '!$X$20</f>
        <v>0</v>
      </c>
      <c r="AB8" s="66">
        <f>'P '!$C$7+'P '!$L$5+'P '!$Y$6+'P '!$C$13+'P '!$P$12+'P '!$Y$14+'P '!$G$19+'P '!$L$20+'P '!$Y$20</f>
        <v>7</v>
      </c>
      <c r="AC8" s="66">
        <f>'P '!$D$7+'P '!$M$5+'P '!$Z$6+'P '!$D$13+'P '!$Q$12+'P '!$Z$14+'P '!$H$19+'P '!$M$20+'P '!$Z$20</f>
        <v>0</v>
      </c>
      <c r="AD8" s="63">
        <f>'P '!$B$7+'P '!$K$5+'P '!$X$6+'P '!$B$13+'P '!$O$12+'P '!$X$14+'P '!$F$19+'P '!$K$20+'P '!$X$20+'P '!$B$26</f>
        <v>0</v>
      </c>
      <c r="AE8" s="63">
        <f>'P '!$C$7+'P '!$L$5+'P '!$Y$6+'P '!$C$13+'P '!$P$12+'P '!$Y$14+'P '!$G$19+'P '!$L$20+'P '!$Y$20+'P '!$C$26</f>
        <v>8</v>
      </c>
      <c r="AF8" s="63">
        <f>'P '!$D$7+'P '!$M$5+'P '!$Z$6+'P '!$D$13+'P '!$Q$12+'P '!$Z$14+'P '!$H$19+'P '!$M$20+'P '!$Z$20+'P '!$D$26</f>
        <v>0</v>
      </c>
      <c r="AG8" s="64">
        <v>5</v>
      </c>
    </row>
    <row r="9" spans="1:33" ht="18" customHeight="1">
      <c r="A9" s="9">
        <v>6</v>
      </c>
      <c r="B9" s="10" t="str">
        <f>T!B11</f>
        <v>BAY</v>
      </c>
      <c r="C9" s="66">
        <f>'P '!$F$7</f>
        <v>0</v>
      </c>
      <c r="D9" s="45">
        <f>'P '!$G$7</f>
        <v>0</v>
      </c>
      <c r="E9" s="45">
        <f>'P '!$H$7</f>
        <v>0</v>
      </c>
      <c r="F9" s="63">
        <f>'P '!$F$7+'P '!$K$7</f>
        <v>0</v>
      </c>
      <c r="G9" s="43">
        <f>'P '!$G$7+'P '!$L$7</f>
        <v>0</v>
      </c>
      <c r="H9" s="43">
        <f>'P '!$H$7+'P '!$M$7</f>
        <v>0</v>
      </c>
      <c r="I9" s="66">
        <f>'P '!$F$7+'P '!$K$7+'P '!$X$7</f>
        <v>0</v>
      </c>
      <c r="J9" s="45">
        <f>'P '!$G$7+'P '!$L$7+'P '!$Y$7</f>
        <v>0</v>
      </c>
      <c r="K9" s="45">
        <f>'P '!$H$7+'P '!$M$7+'P '!$Z$7</f>
        <v>0</v>
      </c>
      <c r="L9" s="63">
        <f>'P '!$F$7+'P '!$K$7+'P '!$X$7+'P '!$B$14</f>
        <v>0</v>
      </c>
      <c r="M9" s="43">
        <f>'P '!$G$7+'P '!$L$7+'P '!$Y$7+'P '!$C$14</f>
        <v>0</v>
      </c>
      <c r="N9" s="43">
        <f>'P '!$H$7+'P '!$M$7+'P '!$Z$7+'P '!$D$14</f>
        <v>0</v>
      </c>
      <c r="O9" s="66">
        <f>'P '!$F$7+'P '!$K$7+'P '!$X$7+'P '!$B$14+'P '!$O$14</f>
        <v>0</v>
      </c>
      <c r="P9" s="45">
        <f>'P '!$G$7+'P '!$L$7+'P '!$Y$7+'P '!$C$14+'P '!$P$14</f>
        <v>0</v>
      </c>
      <c r="Q9" s="45">
        <f>'P '!$H$7+'P '!$M$7+'P '!$Z$7+'P '!$D$14+'P '!$Q$14</f>
        <v>0</v>
      </c>
      <c r="R9" s="63">
        <f>'P '!$F$7+'P '!$K$7+'P '!$X$7+'P '!$B$14+'P '!$O$14+'P '!$T$14</f>
        <v>0</v>
      </c>
      <c r="S9" s="43">
        <f>'P '!$G$7+'P '!$L$7+'P '!$Y$7+'P '!$C$14+'P '!$P$14+'P '!$U$14</f>
        <v>0</v>
      </c>
      <c r="T9" s="43">
        <f>'P '!$H$7+'P '!$M$7+'P '!$Z$7+'P '!$D$14+'P '!$Q$14+'P '!$V$14</f>
        <v>0</v>
      </c>
      <c r="U9" s="66">
        <f>'P '!$F$7+'P '!$K$7+'P '!$X$7+'P '!$B$14+'P '!$O$14+'P '!$T$14+'P '!$F$21</f>
        <v>0</v>
      </c>
      <c r="V9" s="45">
        <f>'P '!$G$7+'P '!$L$7+'P '!$Y$7+'P '!$C$14+'P '!$P$14+'P '!$U$14+'P '!$G$21</f>
        <v>0</v>
      </c>
      <c r="W9" s="45">
        <f>'P '!$H$7+'P '!$M$7+'P '!$Z$7+'P '!$D$14+'P '!$Q$14+'P '!$V$14+'P '!$H$21</f>
        <v>0</v>
      </c>
      <c r="X9" s="63">
        <f>'P '!$F$7+'P '!$K$7+'P '!$X$7+'P '!$B$14+'P '!$O$14+'P '!$T$14+'P '!$F$21+'P '!$K$21</f>
        <v>0</v>
      </c>
      <c r="Y9" s="43">
        <f>'P '!$G$7+'P '!$L$7+'P '!$Y$7+'P '!$C$14+'P '!$P$14+'P '!$U$14+'P '!$G$21+'P '!$L$21</f>
        <v>0</v>
      </c>
      <c r="Z9" s="43">
        <f>'P '!$H$7+'P '!$M$7+'P '!$Z$7+'P '!$D$14+'P '!$Q$14+'P '!$V$14+'P '!$H$21+'P '!$M$21</f>
        <v>0</v>
      </c>
      <c r="AA9" s="66">
        <f>'P '!$F$7+'P '!$K$7+'P '!$X$7+'P '!$B$14+'P '!$O$14+'P '!$T$14+'P '!$F$21+'P '!$K$21+'P '!$X$21</f>
        <v>0</v>
      </c>
      <c r="AB9" s="45">
        <f>'P '!$G$7+'P '!$L$7+'P '!$Y$7+'P '!$C$14+'P '!$P$14+'P '!$U$14+'P '!$G$21+'P '!$L$21+'P '!$Y$21</f>
        <v>0</v>
      </c>
      <c r="AC9" s="45">
        <f>'P '!$H$7+'P '!$M$7+'P '!$Z$7+'P '!$D$14+'P '!$Q$14+'P '!$V$14+'P '!$H$21+'P '!$M$21+'P '!$Z$21</f>
        <v>0</v>
      </c>
      <c r="AD9" s="63">
        <f>'P '!$F$7+'P '!$K$7+'P '!$X$7+'P '!$B$14+'P '!$O$14+'P '!$T$14+'P '!$F$21+'P '!$K$21+'P '!$X$21+'P '!$B$28</f>
        <v>0</v>
      </c>
      <c r="AE9" s="43">
        <f>'P '!$G$7+'P '!$L$7+'P '!$Y$7+'P '!$C$14+'P '!$P$14+'P '!$U$14+'P '!$G$21+'P '!$L$21+'P '!$Y$21+'P '!$C$28</f>
        <v>0</v>
      </c>
      <c r="AF9" s="43">
        <f>'P '!$H$7+'P '!$M$7+'P '!$Z$7+'P '!$D$14+'P '!$Q$14+'P '!$V$14+'P '!$H$21+'P '!$M$21+'P '!$Z$21+'P '!$D$28</f>
        <v>0</v>
      </c>
      <c r="AG9" s="64">
        <v>6</v>
      </c>
    </row>
    <row r="10" spans="1:33" ht="18" customHeight="1">
      <c r="A10" s="128" t="s">
        <v>5</v>
      </c>
      <c r="B10" s="128"/>
      <c r="C10" s="45">
        <f t="shared" ref="C10:AF10" si="0">SUM(C4:C9)</f>
        <v>0</v>
      </c>
      <c r="D10" s="45">
        <f t="shared" si="0"/>
        <v>4</v>
      </c>
      <c r="E10" s="45">
        <f t="shared" si="0"/>
        <v>0</v>
      </c>
      <c r="F10" s="43">
        <f t="shared" si="0"/>
        <v>0</v>
      </c>
      <c r="G10" s="43">
        <f t="shared" si="0"/>
        <v>8</v>
      </c>
      <c r="H10" s="43">
        <f t="shared" si="0"/>
        <v>0</v>
      </c>
      <c r="I10" s="45">
        <f t="shared" si="0"/>
        <v>0</v>
      </c>
      <c r="J10" s="45">
        <f t="shared" si="0"/>
        <v>12</v>
      </c>
      <c r="K10" s="45">
        <f t="shared" si="0"/>
        <v>0</v>
      </c>
      <c r="L10" s="43">
        <f t="shared" si="0"/>
        <v>0</v>
      </c>
      <c r="M10" s="43">
        <f t="shared" si="0"/>
        <v>16</v>
      </c>
      <c r="N10" s="43">
        <f t="shared" si="0"/>
        <v>0</v>
      </c>
      <c r="O10" s="45">
        <f t="shared" si="0"/>
        <v>0</v>
      </c>
      <c r="P10" s="45">
        <f t="shared" si="0"/>
        <v>20</v>
      </c>
      <c r="Q10" s="45">
        <f t="shared" si="0"/>
        <v>0</v>
      </c>
      <c r="R10" s="63">
        <f t="shared" si="0"/>
        <v>0</v>
      </c>
      <c r="S10" s="63">
        <f t="shared" si="0"/>
        <v>24</v>
      </c>
      <c r="T10" s="63">
        <f t="shared" si="0"/>
        <v>0</v>
      </c>
      <c r="U10" s="45">
        <f t="shared" si="0"/>
        <v>0</v>
      </c>
      <c r="V10" s="45">
        <f t="shared" si="0"/>
        <v>28</v>
      </c>
      <c r="W10" s="45">
        <f t="shared" si="0"/>
        <v>0</v>
      </c>
      <c r="X10" s="43">
        <f t="shared" si="0"/>
        <v>0</v>
      </c>
      <c r="Y10" s="43">
        <f t="shared" si="0"/>
        <v>32</v>
      </c>
      <c r="Z10" s="43">
        <f t="shared" si="0"/>
        <v>0</v>
      </c>
      <c r="AA10" s="67">
        <f t="shared" si="0"/>
        <v>0</v>
      </c>
      <c r="AB10" s="67">
        <f t="shared" si="0"/>
        <v>36</v>
      </c>
      <c r="AC10" s="67">
        <f t="shared" si="0"/>
        <v>0</v>
      </c>
      <c r="AD10" s="65">
        <f t="shared" si="0"/>
        <v>0</v>
      </c>
      <c r="AE10" s="65">
        <f t="shared" si="0"/>
        <v>40</v>
      </c>
      <c r="AF10" s="65">
        <f t="shared" si="0"/>
        <v>0</v>
      </c>
      <c r="AG10" s="64"/>
    </row>
    <row r="11" spans="1:33" ht="18" customHeight="1">
      <c r="A11" s="35"/>
      <c r="B11" s="29"/>
      <c r="C11" s="29"/>
      <c r="D11" s="29"/>
      <c r="E11" s="35"/>
      <c r="F11" s="29"/>
      <c r="G11" s="29"/>
      <c r="H11" s="29"/>
      <c r="I11" s="29"/>
      <c r="J11" s="35"/>
      <c r="K11" s="29"/>
      <c r="L11" s="29"/>
      <c r="M11" s="29"/>
      <c r="N11" s="35"/>
      <c r="O11" s="29"/>
      <c r="P11" s="29"/>
      <c r="Q11" s="29"/>
      <c r="R11" s="39"/>
      <c r="S11" s="35"/>
      <c r="T11" s="29"/>
      <c r="U11" s="29"/>
      <c r="V11" s="29"/>
      <c r="W11" s="35"/>
      <c r="X11" s="29"/>
      <c r="Y11" s="29"/>
      <c r="Z11" s="29"/>
      <c r="AA11" s="25"/>
      <c r="AB11" s="1"/>
      <c r="AC11" s="1"/>
      <c r="AD11" s="1"/>
      <c r="AE11" s="1"/>
      <c r="AF11" s="1"/>
      <c r="AG11" s="1"/>
    </row>
    <row r="12" spans="1:33" ht="18" customHeight="1">
      <c r="A12" s="113" t="s">
        <v>2</v>
      </c>
      <c r="B12" s="116" t="s">
        <v>3</v>
      </c>
      <c r="C12" s="126">
        <v>1</v>
      </c>
      <c r="D12" s="127"/>
      <c r="E12" s="129">
        <v>2</v>
      </c>
      <c r="F12" s="130"/>
      <c r="G12" s="126">
        <v>3</v>
      </c>
      <c r="H12" s="127"/>
      <c r="I12" s="129">
        <v>4</v>
      </c>
      <c r="J12" s="130"/>
      <c r="K12" s="126">
        <v>5</v>
      </c>
      <c r="L12" s="127"/>
      <c r="M12" s="129">
        <v>6</v>
      </c>
      <c r="N12" s="130"/>
      <c r="O12" s="126">
        <v>7</v>
      </c>
      <c r="P12" s="127"/>
      <c r="Q12" s="129">
        <v>8</v>
      </c>
      <c r="R12" s="130"/>
      <c r="S12" s="126">
        <v>9</v>
      </c>
      <c r="T12" s="127"/>
      <c r="U12" s="129">
        <v>10</v>
      </c>
      <c r="V12" s="130"/>
      <c r="W12" s="83"/>
      <c r="X12" s="85"/>
      <c r="Y12" s="131"/>
      <c r="Z12" s="131"/>
      <c r="AA12" s="131"/>
      <c r="AB12" s="131"/>
      <c r="AC12" s="131"/>
      <c r="AD12" s="131"/>
      <c r="AE12" s="25"/>
      <c r="AF12" s="25"/>
      <c r="AG12" s="1"/>
    </row>
    <row r="13" spans="1:33" ht="18" customHeight="1">
      <c r="A13" s="114"/>
      <c r="B13" s="117"/>
      <c r="C13" s="43" t="s">
        <v>12</v>
      </c>
      <c r="D13" s="43" t="s">
        <v>13</v>
      </c>
      <c r="E13" s="45" t="s">
        <v>12</v>
      </c>
      <c r="F13" s="45" t="s">
        <v>13</v>
      </c>
      <c r="G13" s="43" t="s">
        <v>12</v>
      </c>
      <c r="H13" s="43" t="s">
        <v>13</v>
      </c>
      <c r="I13" s="45" t="s">
        <v>12</v>
      </c>
      <c r="J13" s="45" t="s">
        <v>13</v>
      </c>
      <c r="K13" s="43" t="s">
        <v>12</v>
      </c>
      <c r="L13" s="43" t="s">
        <v>13</v>
      </c>
      <c r="M13" s="45" t="s">
        <v>12</v>
      </c>
      <c r="N13" s="45" t="s">
        <v>13</v>
      </c>
      <c r="O13" s="43" t="s">
        <v>12</v>
      </c>
      <c r="P13" s="43" t="s">
        <v>13</v>
      </c>
      <c r="Q13" s="45" t="s">
        <v>12</v>
      </c>
      <c r="R13" s="45" t="s">
        <v>13</v>
      </c>
      <c r="S13" s="43" t="s">
        <v>12</v>
      </c>
      <c r="T13" s="43" t="s">
        <v>13</v>
      </c>
      <c r="U13" s="45" t="s">
        <v>12</v>
      </c>
      <c r="V13" s="45" t="s">
        <v>13</v>
      </c>
      <c r="W13" s="83"/>
      <c r="X13" s="85"/>
      <c r="Y13" s="94"/>
      <c r="Z13" s="94"/>
      <c r="AA13" s="94"/>
      <c r="AB13" s="94"/>
      <c r="AC13" s="94"/>
      <c r="AD13" s="94"/>
      <c r="AE13" s="25"/>
      <c r="AF13" s="25"/>
      <c r="AG13" s="1"/>
    </row>
    <row r="14" spans="1:33" ht="18" customHeight="1">
      <c r="A14" s="9">
        <v>1</v>
      </c>
      <c r="B14" s="10" t="str">
        <f>T!B6</f>
        <v>ANKARA GAZİSPOR</v>
      </c>
      <c r="C14" s="43">
        <f>F!$C$6</f>
        <v>0</v>
      </c>
      <c r="D14" s="43">
        <f>F!$D$6</f>
        <v>0</v>
      </c>
      <c r="E14" s="45">
        <f>F!$C$6+F!$I$7</f>
        <v>0</v>
      </c>
      <c r="F14" s="45">
        <f>F!$D$6+F!$H$7</f>
        <v>0</v>
      </c>
      <c r="G14" s="43">
        <f>F!$C$6+F!$I$7+F!$M$7</f>
        <v>0</v>
      </c>
      <c r="H14" s="43">
        <f>F!$D$6+F!$H$7+F!$N$7</f>
        <v>0</v>
      </c>
      <c r="I14" s="45">
        <f>F!$C$6+F!$I$7+F!$M$7+F!$D$13</f>
        <v>0</v>
      </c>
      <c r="J14" s="45">
        <f>F!$D$6+F!$H$7+F!$N$7+F!$C$13</f>
        <v>0</v>
      </c>
      <c r="K14" s="43">
        <f>F!$C$6+F!$I$7+F!$M$7+F!$D$13</f>
        <v>0</v>
      </c>
      <c r="L14" s="43">
        <f>F!$D$6+F!$H$7+F!$N$7+F!$C$13</f>
        <v>0</v>
      </c>
      <c r="M14" s="45">
        <f>F!$C$6+F!$I$7+F!$M$7+F!$D$13+F!$N$13</f>
        <v>0</v>
      </c>
      <c r="N14" s="45">
        <f>F!$D$6+F!$H$7+F!$N$7+F!$C$13+F!$M$13</f>
        <v>0</v>
      </c>
      <c r="O14" s="43">
        <f>F!$C$6+F!$I$7+F!$M$7+F!$D$13+F!$N$13+F!$C$21</f>
        <v>0</v>
      </c>
      <c r="P14" s="43">
        <f>F!$D$6+F!$H$7+F!$N$7+F!$C$13+F!$M$13+F!$D$21</f>
        <v>0</v>
      </c>
      <c r="Q14" s="45">
        <f>F!$C$6+F!$I$7+F!$M$7+F!$D$13+F!$N$13+F!$C$21+F!$I$21</f>
        <v>0</v>
      </c>
      <c r="R14" s="45">
        <f>F!$D$6+F!$H$7+F!$N$7+F!$C$13+F!$M$13+F!$D$21+F!$H$21</f>
        <v>0</v>
      </c>
      <c r="S14" s="43">
        <f>F!$C$6+F!$I$7+F!$M$7+F!$D$13+F!$N$13+F!$C$21+F!$I$21+F!$M$20</f>
        <v>0</v>
      </c>
      <c r="T14" s="43">
        <f>F!$D$6+F!$H$7+F!$N$7+F!$C$13+F!$M$13+F!$D$21+F!$H$21+F!$N$20</f>
        <v>0</v>
      </c>
      <c r="U14" s="45">
        <f>F!$C$6+F!$I$7+F!$M$7+F!$D$13+F!$N$13+F!$C$21+F!$I$21+F!$M$20</f>
        <v>0</v>
      </c>
      <c r="V14" s="45">
        <f>F!$D$6+F!$H$7+F!$N$7+F!$C$13+F!$M$13+F!$D$21+F!$H$21+F!$N$20</f>
        <v>0</v>
      </c>
      <c r="W14" s="84">
        <v>1</v>
      </c>
      <c r="X14" s="85"/>
      <c r="Y14" s="94"/>
      <c r="Z14" s="94"/>
      <c r="AA14" s="94"/>
      <c r="AB14" s="94"/>
      <c r="AC14" s="94"/>
      <c r="AD14" s="94"/>
      <c r="AE14" s="25"/>
      <c r="AF14" s="25"/>
      <c r="AG14" s="1"/>
    </row>
    <row r="15" spans="1:33" ht="18" customHeight="1">
      <c r="A15" s="9">
        <v>2</v>
      </c>
      <c r="B15" s="10" t="str">
        <f>T!B7</f>
        <v>GÖLBAŞI BLD.SPOR</v>
      </c>
      <c r="C15" s="43">
        <f>F!$D$7</f>
        <v>0</v>
      </c>
      <c r="D15" s="43">
        <f>F!$C$7</f>
        <v>0</v>
      </c>
      <c r="E15" s="45">
        <f>F!$D$7+F!$H$7</f>
        <v>0</v>
      </c>
      <c r="F15" s="45">
        <f>F!$C$7+F!$I$7</f>
        <v>0</v>
      </c>
      <c r="G15" s="43">
        <f>F!$D$7+F!$H$7+F!$N$6</f>
        <v>0</v>
      </c>
      <c r="H15" s="43">
        <f>F!$C$7+F!$I$7+F!$M$6</f>
        <v>0</v>
      </c>
      <c r="I15" s="45">
        <f>F!$D$7+F!$H$7+F!$N$6</f>
        <v>0</v>
      </c>
      <c r="J15" s="45">
        <f>F!$C$7+F!$I$7+F!$M$6</f>
        <v>0</v>
      </c>
      <c r="K15" s="43">
        <f>F!$D$7+F!$H$7+F!$N$6+F!$H$13</f>
        <v>0</v>
      </c>
      <c r="L15" s="43">
        <f>F!$C$7+F!$I$7+F!$M$6+F!$I$13</f>
        <v>0</v>
      </c>
      <c r="M15" s="45">
        <f>F!$D$7+F!$H$7+F!$N$6+F!$H$13+F!$M$14</f>
        <v>0</v>
      </c>
      <c r="N15" s="45">
        <f>F!$C$7+F!$I$7+F!$M$6+F!$I$13+F!$N$14</f>
        <v>0</v>
      </c>
      <c r="O15" s="43">
        <f>F!$D$7+F!$H$7+F!$N$6+F!$H$13+F!$M$14+F!$D$21</f>
        <v>0</v>
      </c>
      <c r="P15" s="43">
        <f>F!$C$7+F!$I$7+F!$M$6+F!$I$13+F!$N$14+F!$C$21</f>
        <v>0</v>
      </c>
      <c r="Q15" s="45">
        <f>F!$D$7+F!$H$7+F!$N$6+F!$H$13+F!$M$14+F!$D$21+F!$H$20</f>
        <v>0</v>
      </c>
      <c r="R15" s="45">
        <f>F!$C$7+F!$I$7+F!$M$6+F!$I$13+F!$N$14+F!$C$21+F!$I$20</f>
        <v>0</v>
      </c>
      <c r="S15" s="43">
        <f>F!$D$7+F!$H$7+F!$N$6+F!$H$13+F!$M$14+F!$D$21+F!$H$20</f>
        <v>0</v>
      </c>
      <c r="T15" s="43">
        <f>F!$C$7+F!$I$7+F!$M$6+F!$I$13+F!$N$14+F!$C$21+F!$I$20</f>
        <v>0</v>
      </c>
      <c r="U15" s="45">
        <f>F!$D$7+F!$H$7+F!$N$6+F!$H$13+F!$M$14+F!$D$21+F!$H$20+F!$D$27</f>
        <v>0</v>
      </c>
      <c r="V15" s="45">
        <f>F!$C$7+F!$I$7+F!$M$6+F!$I$13+F!$N$14+F!$C$21+F!$I$20+F!$C$27</f>
        <v>0</v>
      </c>
      <c r="W15" s="84">
        <v>2</v>
      </c>
      <c r="X15" s="85"/>
      <c r="Y15" s="94"/>
      <c r="Z15" s="94"/>
      <c r="AA15" s="94"/>
      <c r="AB15" s="94"/>
      <c r="AC15" s="94"/>
      <c r="AD15" s="94"/>
      <c r="AE15" s="25"/>
      <c r="AF15" s="25"/>
      <c r="AG15" s="1"/>
    </row>
    <row r="16" spans="1:33" ht="18" customHeight="1">
      <c r="A16" s="9">
        <v>3</v>
      </c>
      <c r="B16" s="10" t="str">
        <f>T!B8</f>
        <v>ULUBEY SPOR</v>
      </c>
      <c r="C16" s="43">
        <f>F!$C$7</f>
        <v>0</v>
      </c>
      <c r="D16" s="43">
        <f>F!$D$7</f>
        <v>0</v>
      </c>
      <c r="E16" s="45">
        <f>F!$C$7+F!$I$6</f>
        <v>0</v>
      </c>
      <c r="F16" s="45">
        <f>F!$D$7+F!$H$6</f>
        <v>0</v>
      </c>
      <c r="G16" s="43">
        <f>F!$C$7+F!$I$6</f>
        <v>0</v>
      </c>
      <c r="H16" s="43">
        <f>F!$D$7+F!$H$6</f>
        <v>0</v>
      </c>
      <c r="I16" s="45">
        <f>F!$C$7+F!$I$6+F!$C$13</f>
        <v>0</v>
      </c>
      <c r="J16" s="45">
        <f>F!$D$7+F!$H$6+F!$D$13</f>
        <v>0</v>
      </c>
      <c r="K16" s="43">
        <f>F!$C$7+F!$I$6+F!$C$13+F!$I$14</f>
        <v>0</v>
      </c>
      <c r="L16" s="43">
        <f>F!$D$7+F!$H$6+F!$D$13+F!$H$14</f>
        <v>0</v>
      </c>
      <c r="M16" s="45">
        <f>F!$C$7+F!$I$6+F!$C$13+F!$I$14+F!$N$14</f>
        <v>0</v>
      </c>
      <c r="N16" s="45">
        <f>F!$D$7+F!$H$6+F!$D$13+F!$H$14+F!$M$14</f>
        <v>0</v>
      </c>
      <c r="O16" s="43">
        <f>F!$C$7+F!$I$6+F!$C$13+F!$I$14+F!$N$14+F!$C$20</f>
        <v>0</v>
      </c>
      <c r="P16" s="43">
        <f>F!$D$7+F!$H$6+F!$D$13+F!$H$14+F!$M$14+F!$D$20</f>
        <v>0</v>
      </c>
      <c r="Q16" s="45">
        <f>F!$C$7+F!$I$6+F!$C$13+F!$I$14+F!$N$14+F!$C$20</f>
        <v>0</v>
      </c>
      <c r="R16" s="45">
        <f>F!$D$7+F!$H$6+F!$D$13+F!$H$14+F!$M$14+F!$D$20</f>
        <v>0</v>
      </c>
      <c r="S16" s="43">
        <f>F!$C$7+F!$I$6+F!$C$13+F!$I$14+F!$N$14+F!$C$20+F!$N$20</f>
        <v>0</v>
      </c>
      <c r="T16" s="43">
        <f>F!$D$7+F!$H$6+F!$D$13+F!$H$14+F!$M$14+F!$D$20+F!$M$20</f>
        <v>0</v>
      </c>
      <c r="U16" s="45">
        <f>F!$C$7+F!$I$6+F!$C$13+F!$I$14+F!$N$14+F!$C$20+F!$N$20+F!$C$28</f>
        <v>0</v>
      </c>
      <c r="V16" s="45">
        <f>F!$D$7+F!$H$6+F!$D$13+F!$H$14+F!$M$14+F!$D$20+F!$M$20+F!$D$28</f>
        <v>0</v>
      </c>
      <c r="W16" s="84">
        <v>3</v>
      </c>
      <c r="X16" s="85"/>
      <c r="Y16" s="94"/>
      <c r="Z16" s="94"/>
      <c r="AA16" s="94"/>
      <c r="AB16" s="94"/>
      <c r="AC16" s="94"/>
      <c r="AD16" s="94"/>
      <c r="AE16" s="25"/>
      <c r="AF16" s="25"/>
      <c r="AG16" s="1"/>
    </row>
    <row r="17" spans="1:33" ht="18" customHeight="1">
      <c r="A17" s="9">
        <v>4</v>
      </c>
      <c r="B17" s="10" t="str">
        <f>T!B9</f>
        <v>ÇAYYOLU SPOR</v>
      </c>
      <c r="C17" s="43">
        <f>F!$D$6</f>
        <v>0</v>
      </c>
      <c r="D17" s="43">
        <f>F!$C$6</f>
        <v>0</v>
      </c>
      <c r="E17" s="45">
        <f>F!$D$6</f>
        <v>0</v>
      </c>
      <c r="F17" s="45">
        <f>F!$C$6</f>
        <v>0</v>
      </c>
      <c r="G17" s="43">
        <f>F!$D$6+F!$M$6</f>
        <v>0</v>
      </c>
      <c r="H17" s="43">
        <f>F!$C$6+F!$N$6</f>
        <v>0</v>
      </c>
      <c r="I17" s="45">
        <f>F!$D$6+F!$M$6+F!$D$14</f>
        <v>0</v>
      </c>
      <c r="J17" s="45">
        <f>F!$C$6+F!$N$6+F!$C$14</f>
        <v>0</v>
      </c>
      <c r="K17" s="43">
        <f>F!$D$6+F!$M$6+F!$D$14+F!$H$14</f>
        <v>0</v>
      </c>
      <c r="L17" s="43">
        <f>F!$C$6+F!$N$6+F!$C$14+F!$I$14</f>
        <v>0</v>
      </c>
      <c r="M17" s="45">
        <f>F!$D$6+F!$M$6+F!$D$14+F!$H$14+F!$M$13</f>
        <v>0</v>
      </c>
      <c r="N17" s="45">
        <f>F!$C$6+F!$N$6+F!$C$14+F!$I$14+F!$N$13</f>
        <v>0</v>
      </c>
      <c r="O17" s="43">
        <f>F!$D$6+F!$M$6+F!$D$14+F!$H$14+F!$M$13</f>
        <v>0</v>
      </c>
      <c r="P17" s="43">
        <f>F!$C$6+F!$N$6+F!$C$14+F!$I$14+F!$N$13</f>
        <v>0</v>
      </c>
      <c r="Q17" s="45">
        <f>F!$D$6+F!$M$6+F!$D$14+F!$H$14+F!$M$13+F!$I$20</f>
        <v>0</v>
      </c>
      <c r="R17" s="45">
        <f>F!$C$6+F!$N$6+F!$C$14+F!$I$14+F!$N$13+F!$H$20</f>
        <v>0</v>
      </c>
      <c r="S17" s="43">
        <f>F!$D$6+F!$M$6+F!$D$14+F!$H$14+F!$M$13+F!$I$20+F!$M$21</f>
        <v>0</v>
      </c>
      <c r="T17" s="43">
        <f>F!$C$6+F!$N$6+F!$C$14+F!$I$14+F!$N$13+F!$H$20+F!$N$21</f>
        <v>0</v>
      </c>
      <c r="U17" s="45">
        <f>F!$D$6+F!$M$6+F!$D$14+F!$H$14+F!$M$13+F!$I$20+F!$M$21+F!$D$28</f>
        <v>0</v>
      </c>
      <c r="V17" s="45">
        <f>F!$C$6+F!$N$6+F!$C$14+F!$I$14+F!$N$13+F!$H$20+F!$N$21+F!$C$28</f>
        <v>0</v>
      </c>
      <c r="W17" s="84">
        <v>4</v>
      </c>
      <c r="X17" s="85"/>
      <c r="Y17" s="94"/>
      <c r="Z17" s="94"/>
      <c r="AA17" s="94"/>
      <c r="AB17" s="94"/>
      <c r="AC17" s="94"/>
      <c r="AD17" s="94"/>
      <c r="AE17" s="25"/>
      <c r="AF17" s="25"/>
      <c r="AG17" s="1"/>
    </row>
    <row r="18" spans="1:33" ht="18" customHeight="1">
      <c r="A18" s="9">
        <v>5</v>
      </c>
      <c r="B18" s="10" t="str">
        <f>T!B10</f>
        <v>GAZİ EĞİTİM SPOR</v>
      </c>
      <c r="C18" s="43"/>
      <c r="D18" s="43"/>
      <c r="E18" s="45">
        <f>F!$H$6</f>
        <v>0</v>
      </c>
      <c r="F18" s="45">
        <f>F!$I$6</f>
        <v>0</v>
      </c>
      <c r="G18" s="43">
        <f>F!$H$6+F!$N$7</f>
        <v>0</v>
      </c>
      <c r="H18" s="43">
        <f>F!$I$6+F!$M$7</f>
        <v>0</v>
      </c>
      <c r="I18" s="45">
        <f>F!$H$6+F!$N$7+F!$C$14</f>
        <v>0</v>
      </c>
      <c r="J18" s="45">
        <f>F!$I$6+F!$M$7+F!$D$14</f>
        <v>0</v>
      </c>
      <c r="K18" s="43">
        <f>F!$H$6+F!$N$7+F!$C$14+F!$I$13</f>
        <v>0</v>
      </c>
      <c r="L18" s="43">
        <f>F!$I$6+F!$M$7+F!$D$14+F!$H$13</f>
        <v>0</v>
      </c>
      <c r="M18" s="45">
        <f>F!$H$6+F!$N$7+F!$C$14+F!$I$13</f>
        <v>0</v>
      </c>
      <c r="N18" s="45">
        <f>F!$I$6+F!$M$7+F!$D$14+F!$H$13</f>
        <v>0</v>
      </c>
      <c r="O18" s="43">
        <f>F!$H$6+F!$N$7+F!$C$14+F!$I$13+F!$D$20</f>
        <v>0</v>
      </c>
      <c r="P18" s="43">
        <f>F!$I$6+F!$M$7+F!$D$14+F!$H$13+F!$C$20</f>
        <v>0</v>
      </c>
      <c r="Q18" s="45">
        <f>F!$H$6+F!$N$7+F!$C$14+F!$I$13+F!$D$20+F!$H$21</f>
        <v>0</v>
      </c>
      <c r="R18" s="45">
        <f>F!$I$6+F!$M$7+F!$D$14+F!$H$13+F!$C$20+F!$I$21</f>
        <v>0</v>
      </c>
      <c r="S18" s="43">
        <f>F!$H$6+F!$N$7+F!$C$14+F!$I$13+F!$D$20+F!$H$21+F!$N$21</f>
        <v>0</v>
      </c>
      <c r="T18" s="43">
        <f>F!$I$6+F!$M$7+F!$D$14+F!$H$13+F!$C$20+F!$I$21+F!$M$21</f>
        <v>0</v>
      </c>
      <c r="U18" s="45">
        <f>F!$H$6+F!$N$7+F!$C$14+F!$I$13+F!$D$20+F!$H$21+F!$N$21+F!$C$27</f>
        <v>0</v>
      </c>
      <c r="V18" s="45">
        <f>F!$I$6+F!$M$7+F!$D$14+F!$H$13+F!$C$20+F!$I$21+F!$M$21+F!$D$27</f>
        <v>0</v>
      </c>
      <c r="W18" s="84">
        <v>5</v>
      </c>
      <c r="X18" s="85"/>
      <c r="Y18" s="94"/>
      <c r="Z18" s="94"/>
      <c r="AA18" s="94"/>
      <c r="AB18" s="94"/>
      <c r="AC18" s="94"/>
      <c r="AD18" s="94"/>
      <c r="AE18" s="25"/>
      <c r="AF18" s="25"/>
      <c r="AG18" s="1"/>
    </row>
    <row r="19" spans="1:33" ht="18" customHeight="1">
      <c r="A19" s="9">
        <v>6</v>
      </c>
      <c r="B19" s="10" t="str">
        <f>T!B11</f>
        <v>BAY</v>
      </c>
      <c r="C19" s="43" t="str">
        <f>F!$D$8</f>
        <v>--</v>
      </c>
      <c r="D19" s="43" t="str">
        <f>F!$C$8</f>
        <v>--</v>
      </c>
      <c r="E19" s="45" t="str">
        <f>F!$H$8</f>
        <v>--</v>
      </c>
      <c r="F19" s="45" t="str">
        <f>F!$I$8</f>
        <v>--</v>
      </c>
      <c r="G19" s="43" t="str">
        <f>F!$N$8</f>
        <v>--</v>
      </c>
      <c r="H19" s="43" t="str">
        <f>F!$M$8</f>
        <v>--</v>
      </c>
      <c r="I19" s="45" t="str">
        <f>F!$C$15</f>
        <v>--</v>
      </c>
      <c r="J19" s="45" t="str">
        <f>F!$D$15</f>
        <v>--</v>
      </c>
      <c r="K19" s="43" t="str">
        <f>F!$I$15</f>
        <v>--</v>
      </c>
      <c r="L19" s="43" t="str">
        <f>F!$H$15</f>
        <v>--</v>
      </c>
      <c r="M19" s="45">
        <f>F!$M$15</f>
        <v>0</v>
      </c>
      <c r="N19" s="45">
        <f>F!$N$15</f>
        <v>0</v>
      </c>
      <c r="O19" s="43">
        <f>F!$D$22</f>
        <v>0</v>
      </c>
      <c r="P19" s="43">
        <f>F!$C$22</f>
        <v>0</v>
      </c>
      <c r="Q19" s="45">
        <f>F!$H$22</f>
        <v>0</v>
      </c>
      <c r="R19" s="45">
        <f>F!$I$22</f>
        <v>0</v>
      </c>
      <c r="S19" s="43">
        <f>F!$N$22</f>
        <v>0</v>
      </c>
      <c r="T19" s="43">
        <f>F!$M$22</f>
        <v>0</v>
      </c>
      <c r="U19" s="45">
        <f>F!$C$29</f>
        <v>0</v>
      </c>
      <c r="V19" s="45">
        <f>F!$D$29</f>
        <v>0</v>
      </c>
      <c r="W19" s="84">
        <v>6</v>
      </c>
      <c r="X19" s="85"/>
      <c r="Y19" s="94"/>
      <c r="Z19" s="94"/>
      <c r="AA19" s="94"/>
      <c r="AB19" s="94"/>
      <c r="AC19" s="94"/>
      <c r="AD19" s="94"/>
      <c r="AE19" s="25"/>
      <c r="AF19" s="25"/>
      <c r="AG19" s="1"/>
    </row>
    <row r="20" spans="1:33" ht="18" customHeight="1">
      <c r="A20" s="128" t="s">
        <v>5</v>
      </c>
      <c r="B20" s="128"/>
      <c r="C20" s="43">
        <f t="shared" ref="C20:V20" si="1">SUM(C14:C19)</f>
        <v>0</v>
      </c>
      <c r="D20" s="43">
        <f t="shared" si="1"/>
        <v>0</v>
      </c>
      <c r="E20" s="45">
        <f t="shared" si="1"/>
        <v>0</v>
      </c>
      <c r="F20" s="45">
        <f t="shared" si="1"/>
        <v>0</v>
      </c>
      <c r="G20" s="43">
        <f t="shared" si="1"/>
        <v>0</v>
      </c>
      <c r="H20" s="43">
        <f t="shared" si="1"/>
        <v>0</v>
      </c>
      <c r="I20" s="45">
        <f t="shared" si="1"/>
        <v>0</v>
      </c>
      <c r="J20" s="45">
        <f t="shared" si="1"/>
        <v>0</v>
      </c>
      <c r="K20" s="43">
        <f t="shared" si="1"/>
        <v>0</v>
      </c>
      <c r="L20" s="43">
        <f t="shared" si="1"/>
        <v>0</v>
      </c>
      <c r="M20" s="45">
        <f t="shared" si="1"/>
        <v>0</v>
      </c>
      <c r="N20" s="45">
        <f t="shared" si="1"/>
        <v>0</v>
      </c>
      <c r="O20" s="43">
        <f t="shared" si="1"/>
        <v>0</v>
      </c>
      <c r="P20" s="43">
        <f t="shared" si="1"/>
        <v>0</v>
      </c>
      <c r="Q20" s="45">
        <f t="shared" si="1"/>
        <v>0</v>
      </c>
      <c r="R20" s="45">
        <f t="shared" si="1"/>
        <v>0</v>
      </c>
      <c r="S20" s="43">
        <f t="shared" si="1"/>
        <v>0</v>
      </c>
      <c r="T20" s="43">
        <f t="shared" si="1"/>
        <v>0</v>
      </c>
      <c r="U20" s="45">
        <f t="shared" si="1"/>
        <v>0</v>
      </c>
      <c r="V20" s="45">
        <f t="shared" si="1"/>
        <v>0</v>
      </c>
      <c r="W20" s="83"/>
      <c r="X20" s="85"/>
      <c r="Y20" s="94"/>
      <c r="Z20" s="94"/>
      <c r="AA20" s="94"/>
      <c r="AB20" s="94"/>
      <c r="AC20" s="94"/>
      <c r="AD20" s="94"/>
      <c r="AE20" s="25"/>
      <c r="AF20" s="25"/>
      <c r="AG20" s="1"/>
    </row>
    <row r="21" spans="1:33" ht="18" customHeight="1">
      <c r="A21" s="34"/>
      <c r="B21" s="30"/>
      <c r="C21" s="30"/>
      <c r="D21" s="30"/>
      <c r="E21" s="30"/>
      <c r="F21" s="34"/>
      <c r="G21" s="34"/>
      <c r="H21" s="34"/>
      <c r="I21" s="34"/>
      <c r="J21" s="34"/>
      <c r="K21" s="30"/>
      <c r="L21" s="30"/>
      <c r="M21" s="30"/>
      <c r="N21" s="30"/>
      <c r="O21" s="34"/>
      <c r="P21" s="34"/>
      <c r="Q21" s="34"/>
      <c r="R21" s="39"/>
      <c r="S21" s="39"/>
      <c r="T21" s="39"/>
      <c r="U21" s="39"/>
      <c r="V21" s="25"/>
      <c r="W21" s="25"/>
      <c r="X21" s="25"/>
      <c r="Y21" s="25"/>
      <c r="Z21" s="25"/>
      <c r="AA21" s="25"/>
      <c r="AB21" s="1"/>
      <c r="AC21" s="1"/>
      <c r="AD21" s="1"/>
      <c r="AE21" s="1"/>
      <c r="AF21" s="1"/>
      <c r="AG21" s="1"/>
    </row>
    <row r="22" spans="1:33" ht="1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9"/>
      <c r="S22" s="39"/>
      <c r="T22" s="39"/>
      <c r="U22" s="39"/>
      <c r="V22" s="25"/>
      <c r="W22" s="25"/>
      <c r="X22" s="25"/>
      <c r="Y22" s="25"/>
      <c r="Z22" s="25"/>
      <c r="AA22" s="25"/>
      <c r="AB22" s="1"/>
      <c r="AC22" s="1"/>
      <c r="AD22" s="1"/>
      <c r="AE22" s="1"/>
      <c r="AF22" s="1"/>
      <c r="AG22" s="1"/>
    </row>
    <row r="23" spans="1:33" ht="18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9"/>
      <c r="S23" s="39"/>
      <c r="T23" s="39"/>
      <c r="U23" s="39"/>
      <c r="V23" s="25"/>
      <c r="W23" s="25"/>
      <c r="X23" s="25"/>
      <c r="Y23" s="25"/>
      <c r="Z23" s="25"/>
      <c r="AA23" s="25"/>
      <c r="AB23" s="1"/>
      <c r="AC23" s="1"/>
      <c r="AD23" s="1"/>
      <c r="AE23" s="1"/>
      <c r="AF23" s="1"/>
      <c r="AG23" s="1"/>
    </row>
    <row r="24" spans="1:33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6"/>
      <c r="L24" s="36"/>
      <c r="M24" s="36"/>
      <c r="N24" s="31"/>
      <c r="O24" s="36"/>
      <c r="P24" s="36"/>
      <c r="Q24" s="36"/>
      <c r="R24" s="39"/>
      <c r="S24" s="39"/>
      <c r="T24" s="39"/>
      <c r="U24" s="39"/>
      <c r="V24" s="25"/>
      <c r="W24" s="25"/>
      <c r="X24" s="25"/>
      <c r="Y24" s="25"/>
      <c r="Z24" s="25"/>
      <c r="AA24" s="25"/>
      <c r="AB24" s="1"/>
      <c r="AC24" s="1"/>
      <c r="AD24" s="1"/>
      <c r="AE24" s="1"/>
      <c r="AF24" s="1"/>
      <c r="AG24" s="1"/>
    </row>
    <row r="25" spans="1:33" ht="15" customHeight="1">
      <c r="A25" s="41"/>
      <c r="B25" s="41"/>
      <c r="C25" s="41"/>
      <c r="D25" s="41"/>
      <c r="E25" s="41"/>
      <c r="F25" s="41"/>
      <c r="G25" s="41"/>
      <c r="H25" s="41"/>
      <c r="I25" s="29"/>
      <c r="J25" s="41"/>
      <c r="K25" s="41"/>
      <c r="L25" s="41"/>
      <c r="M25" s="41"/>
      <c r="N25" s="41"/>
      <c r="O25" s="41"/>
      <c r="P25" s="41"/>
      <c r="Q25" s="41"/>
      <c r="R25" s="39"/>
      <c r="S25" s="41"/>
      <c r="T25" s="41"/>
      <c r="U25" s="41"/>
      <c r="V25" s="41"/>
      <c r="W25" s="41"/>
      <c r="X25" s="41"/>
      <c r="Y25" s="41"/>
      <c r="Z25" s="41"/>
      <c r="AA25" s="25"/>
      <c r="AB25" s="1"/>
      <c r="AC25" s="1"/>
      <c r="AD25" s="1"/>
      <c r="AE25" s="1"/>
      <c r="AF25" s="1"/>
      <c r="AG25" s="1"/>
    </row>
    <row r="26" spans="1:33" ht="15" customHeight="1">
      <c r="A26" s="41"/>
      <c r="B26" s="41"/>
      <c r="C26" s="41"/>
      <c r="D26" s="41"/>
      <c r="E26" s="41"/>
      <c r="F26" s="41"/>
      <c r="G26" s="41"/>
      <c r="H26" s="41"/>
      <c r="I26" s="29"/>
      <c r="J26" s="41"/>
      <c r="K26" s="41"/>
      <c r="L26" s="41"/>
      <c r="M26" s="41"/>
      <c r="N26" s="41"/>
      <c r="O26" s="41"/>
      <c r="P26" s="41"/>
      <c r="Q26" s="41"/>
      <c r="R26" s="39"/>
      <c r="S26" s="41"/>
      <c r="T26" s="41"/>
      <c r="U26" s="41"/>
      <c r="V26" s="41"/>
      <c r="W26" s="41"/>
      <c r="X26" s="41"/>
      <c r="Y26" s="41"/>
      <c r="Z26" s="41"/>
      <c r="AA26" s="25"/>
      <c r="AB26" s="1"/>
      <c r="AC26" s="1"/>
      <c r="AD26" s="1"/>
      <c r="AE26" s="1"/>
      <c r="AF26" s="1"/>
      <c r="AG26" s="1"/>
    </row>
    <row r="27" spans="1:33" ht="15" customHeight="1">
      <c r="A27" s="41"/>
      <c r="B27" s="41"/>
      <c r="C27" s="41"/>
      <c r="D27" s="41"/>
      <c r="E27" s="41"/>
      <c r="F27" s="41"/>
      <c r="G27" s="41"/>
      <c r="H27" s="41"/>
      <c r="I27" s="29"/>
      <c r="J27" s="41"/>
      <c r="K27" s="41"/>
      <c r="L27" s="41"/>
      <c r="M27" s="41"/>
      <c r="N27" s="41"/>
      <c r="O27" s="41"/>
      <c r="P27" s="41"/>
      <c r="Q27" s="41"/>
      <c r="R27" s="39"/>
      <c r="S27" s="41"/>
      <c r="T27" s="41"/>
      <c r="U27" s="41"/>
      <c r="V27" s="41"/>
      <c r="W27" s="41"/>
      <c r="X27" s="41"/>
      <c r="Y27" s="41"/>
      <c r="Z27" s="41"/>
      <c r="AA27" s="25"/>
      <c r="AB27" s="1"/>
      <c r="AC27" s="1"/>
      <c r="AD27" s="1"/>
      <c r="AE27" s="1"/>
      <c r="AF27" s="1"/>
      <c r="AG27" s="1"/>
    </row>
    <row r="28" spans="1:33" ht="15" customHeight="1">
      <c r="A28" s="34"/>
      <c r="B28" s="29"/>
      <c r="C28" s="29"/>
      <c r="D28" s="29"/>
      <c r="E28" s="35"/>
      <c r="F28" s="29"/>
      <c r="G28" s="29"/>
      <c r="H28" s="29"/>
      <c r="I28" s="29"/>
      <c r="J28" s="34"/>
      <c r="K28" s="29"/>
      <c r="L28" s="29"/>
      <c r="M28" s="29"/>
      <c r="N28" s="31"/>
      <c r="O28" s="29"/>
      <c r="P28" s="29"/>
      <c r="Q28" s="29"/>
      <c r="R28" s="32"/>
      <c r="S28" s="32"/>
      <c r="T28" s="32"/>
      <c r="U28" s="28"/>
    </row>
    <row r="29" spans="1:33" ht="15" customHeight="1">
      <c r="A29" s="34"/>
      <c r="B29" s="29"/>
      <c r="C29" s="29"/>
      <c r="D29" s="29"/>
      <c r="E29" s="35"/>
      <c r="F29" s="29"/>
      <c r="G29" s="29"/>
      <c r="H29" s="29"/>
      <c r="I29" s="29"/>
      <c r="J29" s="34"/>
      <c r="K29" s="29"/>
      <c r="L29" s="29"/>
      <c r="M29" s="29"/>
      <c r="N29" s="31"/>
      <c r="O29" s="29"/>
      <c r="P29" s="29"/>
      <c r="Q29" s="29"/>
      <c r="R29" s="32"/>
      <c r="S29" s="32"/>
      <c r="T29" s="32"/>
      <c r="U29" s="28"/>
    </row>
    <row r="30" spans="1:33" ht="15" customHeight="1">
      <c r="A30" s="34"/>
      <c r="B30" s="29"/>
      <c r="C30" s="29"/>
      <c r="D30" s="29"/>
      <c r="E30" s="35"/>
      <c r="F30" s="29"/>
      <c r="G30" s="29"/>
      <c r="H30" s="29"/>
      <c r="I30" s="29"/>
      <c r="J30" s="34"/>
      <c r="K30" s="29"/>
      <c r="L30" s="29"/>
      <c r="M30" s="29"/>
      <c r="N30" s="31"/>
      <c r="O30" s="29"/>
      <c r="P30" s="29"/>
      <c r="Q30" s="29"/>
      <c r="R30" s="32"/>
      <c r="S30" s="32"/>
      <c r="T30" s="32"/>
      <c r="U30" s="28"/>
    </row>
    <row r="31" spans="1:33" ht="9" customHeight="1">
      <c r="A31" s="33"/>
      <c r="B31" s="30"/>
      <c r="C31" s="30"/>
      <c r="D31" s="30"/>
      <c r="E31" s="30"/>
      <c r="F31" s="33"/>
      <c r="G31" s="33"/>
      <c r="H31" s="33"/>
      <c r="I31" s="33"/>
      <c r="J31" s="33"/>
      <c r="K31" s="30"/>
      <c r="L31" s="30"/>
      <c r="M31" s="30"/>
      <c r="N31" s="30"/>
      <c r="O31" s="33"/>
      <c r="P31" s="33"/>
      <c r="Q31" s="33"/>
      <c r="R31" s="32"/>
      <c r="S31" s="32"/>
      <c r="T31" s="32"/>
      <c r="U31" s="28"/>
    </row>
  </sheetData>
  <mergeCells count="29">
    <mergeCell ref="U12:V12"/>
    <mergeCell ref="A10:B10"/>
    <mergeCell ref="AA12:AB12"/>
    <mergeCell ref="AC12:AD12"/>
    <mergeCell ref="AD2:AF2"/>
    <mergeCell ref="G12:H12"/>
    <mergeCell ref="I12:J12"/>
    <mergeCell ref="K12:L12"/>
    <mergeCell ref="Y12:Z12"/>
    <mergeCell ref="O2:Q2"/>
    <mergeCell ref="R2:T2"/>
    <mergeCell ref="AA2:AC2"/>
    <mergeCell ref="X2:Z2"/>
    <mergeCell ref="M12:N12"/>
    <mergeCell ref="O12:P12"/>
    <mergeCell ref="Q12:R12"/>
    <mergeCell ref="S12:T12"/>
    <mergeCell ref="A20:B20"/>
    <mergeCell ref="A12:A13"/>
    <mergeCell ref="B12:B13"/>
    <mergeCell ref="C12:D12"/>
    <mergeCell ref="E12:F12"/>
    <mergeCell ref="U2:W2"/>
    <mergeCell ref="C2:E2"/>
    <mergeCell ref="F2:H2"/>
    <mergeCell ref="A2:A3"/>
    <mergeCell ref="I2:K2"/>
    <mergeCell ref="B2:B3"/>
    <mergeCell ref="L2:N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28"/>
  <sheetViews>
    <sheetView zoomScale="75" zoomScaleNormal="75" zoomScaleSheetLayoutView="100" workbookViewId="0">
      <selection activeCell="E18" sqref="E18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32" t="s">
        <v>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31" ht="21" customHeight="1">
      <c r="A2" s="134" t="s">
        <v>15</v>
      </c>
      <c r="B2" s="134"/>
      <c r="C2" s="134"/>
      <c r="D2" s="134"/>
      <c r="E2" s="134"/>
      <c r="F2" s="134"/>
      <c r="G2" s="134"/>
      <c r="H2" s="134"/>
      <c r="I2" s="59"/>
      <c r="J2" s="133" t="s">
        <v>16</v>
      </c>
      <c r="K2" s="133"/>
      <c r="L2" s="133"/>
      <c r="M2" s="133"/>
      <c r="N2" s="133"/>
      <c r="O2" s="133"/>
      <c r="P2" s="133"/>
      <c r="Q2" s="133"/>
      <c r="R2" s="61"/>
      <c r="S2" s="134" t="s">
        <v>17</v>
      </c>
      <c r="T2" s="134"/>
      <c r="U2" s="134"/>
      <c r="V2" s="134"/>
      <c r="W2" s="134"/>
      <c r="X2" s="134"/>
      <c r="Y2" s="134"/>
      <c r="Z2" s="134"/>
    </row>
    <row r="3" spans="1:31" ht="18" customHeight="1">
      <c r="A3" s="120" t="s">
        <v>18</v>
      </c>
      <c r="B3" s="121"/>
      <c r="C3" s="121"/>
      <c r="D3" s="122"/>
      <c r="E3" s="134" t="s">
        <v>19</v>
      </c>
      <c r="F3" s="134"/>
      <c r="G3" s="134"/>
      <c r="H3" s="134"/>
      <c r="I3" s="59"/>
      <c r="J3" s="133" t="s">
        <v>18</v>
      </c>
      <c r="K3" s="133"/>
      <c r="L3" s="133"/>
      <c r="M3" s="133"/>
      <c r="N3" s="133" t="s">
        <v>19</v>
      </c>
      <c r="O3" s="133"/>
      <c r="P3" s="133"/>
      <c r="Q3" s="133"/>
      <c r="R3" s="61"/>
      <c r="S3" s="134" t="s">
        <v>18</v>
      </c>
      <c r="T3" s="134"/>
      <c r="U3" s="134"/>
      <c r="V3" s="134"/>
      <c r="W3" s="134" t="s">
        <v>19</v>
      </c>
      <c r="X3" s="134"/>
      <c r="Y3" s="134"/>
      <c r="Z3" s="134"/>
    </row>
    <row r="4" spans="1:31" ht="18" customHeight="1">
      <c r="A4" s="96" t="s">
        <v>20</v>
      </c>
      <c r="B4" s="96" t="s">
        <v>9</v>
      </c>
      <c r="C4" s="96" t="s">
        <v>10</v>
      </c>
      <c r="D4" s="96" t="s">
        <v>11</v>
      </c>
      <c r="E4" s="96" t="s">
        <v>20</v>
      </c>
      <c r="F4" s="96" t="s">
        <v>9</v>
      </c>
      <c r="G4" s="96" t="s">
        <v>10</v>
      </c>
      <c r="H4" s="96" t="s">
        <v>11</v>
      </c>
      <c r="I4" s="59"/>
      <c r="J4" s="95" t="s">
        <v>20</v>
      </c>
      <c r="K4" s="95" t="s">
        <v>9</v>
      </c>
      <c r="L4" s="95" t="s">
        <v>10</v>
      </c>
      <c r="M4" s="95" t="s">
        <v>11</v>
      </c>
      <c r="N4" s="95" t="s">
        <v>20</v>
      </c>
      <c r="O4" s="95" t="s">
        <v>9</v>
      </c>
      <c r="P4" s="95" t="s">
        <v>10</v>
      </c>
      <c r="Q4" s="95" t="s">
        <v>11</v>
      </c>
      <c r="R4" s="61"/>
      <c r="S4" s="96" t="s">
        <v>20</v>
      </c>
      <c r="T4" s="96" t="s">
        <v>9</v>
      </c>
      <c r="U4" s="96" t="s">
        <v>10</v>
      </c>
      <c r="V4" s="96" t="s">
        <v>11</v>
      </c>
      <c r="W4" s="96" t="s">
        <v>20</v>
      </c>
      <c r="X4" s="96" t="s">
        <v>9</v>
      </c>
      <c r="Y4" s="96" t="s">
        <v>10</v>
      </c>
      <c r="Z4" s="96" t="s">
        <v>11</v>
      </c>
    </row>
    <row r="5" spans="1:31" ht="18" customHeight="1">
      <c r="A5" s="44" t="str">
        <f>T!B6</f>
        <v>ANKARA GAZİSPOR</v>
      </c>
      <c r="B5" s="45">
        <f>IF(F!C6&gt;F!D6,AD$5,AE$5)</f>
        <v>0</v>
      </c>
      <c r="C5" s="45">
        <f>IF(F!C6=F!D6,AD$5,AE$5)</f>
        <v>1</v>
      </c>
      <c r="D5" s="45">
        <f>IF(F!C6&lt;F!D6,AD$5,AE$5)</f>
        <v>0</v>
      </c>
      <c r="E5" s="44" t="str">
        <f>T!B9</f>
        <v>ÇAYYOLU SPOR</v>
      </c>
      <c r="F5" s="45">
        <f>IF(F!D6&gt;F!C6,AD$5,AE$5)</f>
        <v>0</v>
      </c>
      <c r="G5" s="45">
        <f>IF(F!C6=F!D6,AD$5,AE$5)</f>
        <v>1</v>
      </c>
      <c r="H5" s="45">
        <f>IF(F!C6&gt;F!D6,AD$5,AE$5)</f>
        <v>0</v>
      </c>
      <c r="I5" s="50"/>
      <c r="J5" s="42" t="str">
        <f>T!B10</f>
        <v>GAZİ EĞİTİM SPOR</v>
      </c>
      <c r="K5" s="43">
        <f>IF(F!H6&gt;F!I6,AD$5,AE$5)</f>
        <v>0</v>
      </c>
      <c r="L5" s="43">
        <f>IF(F!H6=F!I6,AD$5,AE$5)</f>
        <v>1</v>
      </c>
      <c r="M5" s="43">
        <f>IF(F!H6&lt;F!I6,AD$5,AE$5)</f>
        <v>0</v>
      </c>
      <c r="N5" s="42" t="str">
        <f>T!B8</f>
        <v>ULUBEY SPOR</v>
      </c>
      <c r="O5" s="43">
        <f>IF(F!H6&lt;F!I6,AD$5,AE$5)</f>
        <v>0</v>
      </c>
      <c r="P5" s="43">
        <f>IF(F!H6=F!I6,AD$5,AE$5)</f>
        <v>1</v>
      </c>
      <c r="Q5" s="43">
        <f>IF(F!H6&gt;F!I6,AD$5,AE$5)</f>
        <v>0</v>
      </c>
      <c r="R5" s="61"/>
      <c r="S5" s="44" t="str">
        <f>T!B9</f>
        <v>ÇAYYOLU SPOR</v>
      </c>
      <c r="T5" s="45">
        <f>IF(F!M6&gt;F!N6,AD$5,AE$5)</f>
        <v>0</v>
      </c>
      <c r="U5" s="45">
        <f>IF(F!M6=F!N6,AD$5,AE$5)</f>
        <v>1</v>
      </c>
      <c r="V5" s="45">
        <f>IF(F!M6&lt;F!N6,AD$5,AE$5)</f>
        <v>0</v>
      </c>
      <c r="W5" s="44" t="str">
        <f>T!B7</f>
        <v>GÖLBAŞI BLD.SPOR</v>
      </c>
      <c r="X5" s="45">
        <f>IF(F!M6&lt;F!N6,AD$5,AE$5)</f>
        <v>0</v>
      </c>
      <c r="Y5" s="45">
        <f>IF(F!M6=F!N6,AD$5,AE$5)</f>
        <v>1</v>
      </c>
      <c r="Z5" s="45">
        <f>IF(F!M6&gt;F!N6,AD$5,AE$5)</f>
        <v>0</v>
      </c>
      <c r="AD5">
        <v>1</v>
      </c>
      <c r="AE5">
        <v>0</v>
      </c>
    </row>
    <row r="6" spans="1:31" ht="18" customHeight="1">
      <c r="A6" s="44" t="str">
        <f>T!B8</f>
        <v>ULUBEY SPOR</v>
      </c>
      <c r="B6" s="45">
        <f>IF(F!C7&gt;F!D7,AD$5,AE$5)</f>
        <v>0</v>
      </c>
      <c r="C6" s="45">
        <f>IF(F!C7=F!D7,AD$5,AE$5)</f>
        <v>1</v>
      </c>
      <c r="D6" s="45">
        <f>IF(F!C7&lt;F!D7,AD$5,AE$5)</f>
        <v>0</v>
      </c>
      <c r="E6" s="44" t="str">
        <f>T!B7</f>
        <v>GÖLBAŞI BLD.SPOR</v>
      </c>
      <c r="F6" s="45">
        <f>IF(F!D7&gt;F!C7,AD$5,AE$5)</f>
        <v>0</v>
      </c>
      <c r="G6" s="45">
        <f>IF(F!C7=F!D7,AD$5,AE$5)</f>
        <v>1</v>
      </c>
      <c r="H6" s="45">
        <f>IF(F!C7&gt;F!D7,AD$5,AE$5)</f>
        <v>0</v>
      </c>
      <c r="I6" s="50"/>
      <c r="J6" s="42" t="str">
        <f>T!B7</f>
        <v>GÖLBAŞI BLD.SPOR</v>
      </c>
      <c r="K6" s="43">
        <f>IF(F!H7&gt;F!I7,AD$5,AE$5)</f>
        <v>0</v>
      </c>
      <c r="L6" s="43">
        <f>IF(F!H7=F!I7,AD$5,AE$5)</f>
        <v>1</v>
      </c>
      <c r="M6" s="43">
        <f>IF(F!H7&lt;F!I7,AD$5,AE$5)</f>
        <v>0</v>
      </c>
      <c r="N6" s="42" t="str">
        <f>T!B6</f>
        <v>ANKARA GAZİSPOR</v>
      </c>
      <c r="O6" s="43">
        <f>IF(F!H7&lt;F!I7,AD$5,AE$5)</f>
        <v>0</v>
      </c>
      <c r="P6" s="43">
        <f>IF(F!H7=F!I7,AD$5,AE$5)</f>
        <v>1</v>
      </c>
      <c r="Q6" s="43">
        <f>IF(F!H7&gt;F!I7,AD$5,AE$5)</f>
        <v>0</v>
      </c>
      <c r="R6" s="61"/>
      <c r="S6" s="44" t="str">
        <f>T!B6</f>
        <v>ANKARA GAZİSPOR</v>
      </c>
      <c r="T6" s="45">
        <f>IF(F!M7&gt;F!N7,AD$5,AE$5)</f>
        <v>0</v>
      </c>
      <c r="U6" s="45">
        <f>IF(F!M7=F!N7,AD$5,AE$5)</f>
        <v>1</v>
      </c>
      <c r="V6" s="45">
        <f>IF(F!M7&lt;F!N7,AD$5,AE$5)</f>
        <v>0</v>
      </c>
      <c r="W6" s="44" t="str">
        <f>T!B10</f>
        <v>GAZİ EĞİTİM SPOR</v>
      </c>
      <c r="X6" s="45">
        <f>IF(F!M7&lt;F!N7,AD$5,AE$5)</f>
        <v>0</v>
      </c>
      <c r="Y6" s="45">
        <f>IF(F!M7=F!N7,AD$5,AE$5)</f>
        <v>1</v>
      </c>
      <c r="Z6" s="45">
        <f>IF(F!M7&gt;F!N7,AD$5,AE$5)</f>
        <v>0</v>
      </c>
    </row>
    <row r="7" spans="1:31" ht="18" customHeight="1">
      <c r="A7" s="44" t="str">
        <f>T!B10</f>
        <v>GAZİ EĞİTİM SPOR</v>
      </c>
      <c r="B7" s="45">
        <f>IF(F!C8&gt;F!D8,AE$5,AE$5)</f>
        <v>0</v>
      </c>
      <c r="C7" s="45">
        <f>IF(F!C8=F!D8,AE$5,AE$5)</f>
        <v>0</v>
      </c>
      <c r="D7" s="45">
        <f>IF(F!C8&lt;F!D8,AE$5,AE$5)</f>
        <v>0</v>
      </c>
      <c r="E7" s="44" t="str">
        <f>T!B11</f>
        <v>BAY</v>
      </c>
      <c r="F7" s="45">
        <f>IF(F!D8&gt;F!C8,AE$5,AE$5)</f>
        <v>0</v>
      </c>
      <c r="G7" s="45">
        <f>IF(F!C8=F!D8,AE$5,AE$5)</f>
        <v>0</v>
      </c>
      <c r="H7" s="45">
        <f>IF(F!C8&gt;F!D8,AE$5,AE$5)</f>
        <v>0</v>
      </c>
      <c r="I7" s="50"/>
      <c r="J7" s="42" t="str">
        <f>T!B9</f>
        <v>ÇAYYOLU SPOR</v>
      </c>
      <c r="K7" s="43">
        <f>IF(F!H8&gt;F!I8,AE$5,AE$5)</f>
        <v>0</v>
      </c>
      <c r="L7" s="43">
        <f>IF(F!H8=F!I8,AE$5,AE$5)</f>
        <v>0</v>
      </c>
      <c r="M7" s="43">
        <f>IF(F!H8&lt;F!I8,AE$5,AE$5)</f>
        <v>0</v>
      </c>
      <c r="N7" s="42" t="str">
        <f>T!B11</f>
        <v>BAY</v>
      </c>
      <c r="O7" s="43">
        <f>IF(F!H8&lt;F!I8,AE$5,AE$5)</f>
        <v>0</v>
      </c>
      <c r="P7" s="43">
        <f>IF(F!H8=F!I8,AE$5,AE$5)</f>
        <v>0</v>
      </c>
      <c r="Q7" s="43">
        <f>IF(F!H8&gt;F!I8,AE$5,AE$5)</f>
        <v>0</v>
      </c>
      <c r="R7" s="61"/>
      <c r="S7" s="44" t="str">
        <f>T!B8</f>
        <v>ULUBEY SPOR</v>
      </c>
      <c r="T7" s="45">
        <f>IF(F!M8&gt;F!N8,AE$5,AE$5)</f>
        <v>0</v>
      </c>
      <c r="U7" s="45">
        <f>IF(F!M8=F!N8,AE$5,AE$5)</f>
        <v>0</v>
      </c>
      <c r="V7" s="45">
        <f>IF(F!M8&lt;F!N8,AE$5,AE$5)</f>
        <v>0</v>
      </c>
      <c r="W7" s="44" t="str">
        <f>T!B11</f>
        <v>BAY</v>
      </c>
      <c r="X7" s="45">
        <f>IF(F!M8&lt;F!N8,AE$5,AE$5)</f>
        <v>0</v>
      </c>
      <c r="Y7" s="45">
        <f>IF(F!M8=F!N8,AE$5,AE$5)</f>
        <v>0</v>
      </c>
      <c r="Z7" s="45">
        <f>IF(F!M8&gt;F!N8,AE$5,AE$5)</f>
        <v>0</v>
      </c>
    </row>
    <row r="8" spans="1:31" ht="9" customHeight="1">
      <c r="A8" s="135"/>
      <c r="B8" s="135"/>
      <c r="C8" s="135"/>
      <c r="D8" s="135"/>
      <c r="E8" s="135"/>
      <c r="F8" s="135"/>
      <c r="G8" s="135"/>
      <c r="H8" s="135"/>
      <c r="I8" s="60"/>
      <c r="J8" s="57"/>
      <c r="K8" s="56"/>
      <c r="L8" s="56"/>
      <c r="M8" s="56"/>
      <c r="N8" s="56"/>
      <c r="O8" s="57"/>
      <c r="P8" s="57"/>
      <c r="Q8" s="57"/>
      <c r="R8" s="61"/>
      <c r="S8" s="135"/>
      <c r="T8" s="135"/>
      <c r="U8" s="135"/>
      <c r="V8" s="135"/>
      <c r="W8" s="135"/>
      <c r="X8" s="135"/>
      <c r="Y8" s="135"/>
      <c r="Z8" s="135"/>
    </row>
    <row r="9" spans="1:31" ht="21" customHeight="1">
      <c r="A9" s="134" t="s">
        <v>21</v>
      </c>
      <c r="B9" s="134"/>
      <c r="C9" s="134"/>
      <c r="D9" s="134"/>
      <c r="E9" s="134"/>
      <c r="F9" s="134"/>
      <c r="G9" s="134"/>
      <c r="H9" s="134"/>
      <c r="I9" s="59"/>
      <c r="J9" s="133" t="s">
        <v>22</v>
      </c>
      <c r="K9" s="133"/>
      <c r="L9" s="133"/>
      <c r="M9" s="133"/>
      <c r="N9" s="133"/>
      <c r="O9" s="133"/>
      <c r="P9" s="133"/>
      <c r="Q9" s="133"/>
      <c r="R9" s="61"/>
      <c r="S9" s="134" t="s">
        <v>23</v>
      </c>
      <c r="T9" s="134"/>
      <c r="U9" s="134"/>
      <c r="V9" s="134"/>
      <c r="W9" s="134"/>
      <c r="X9" s="134"/>
      <c r="Y9" s="134"/>
      <c r="Z9" s="134"/>
    </row>
    <row r="10" spans="1:31" ht="18" customHeight="1">
      <c r="A10" s="134" t="s">
        <v>18</v>
      </c>
      <c r="B10" s="134"/>
      <c r="C10" s="134"/>
      <c r="D10" s="134"/>
      <c r="E10" s="134" t="s">
        <v>19</v>
      </c>
      <c r="F10" s="134"/>
      <c r="G10" s="134"/>
      <c r="H10" s="134"/>
      <c r="I10" s="59"/>
      <c r="J10" s="133" t="s">
        <v>18</v>
      </c>
      <c r="K10" s="133"/>
      <c r="L10" s="133"/>
      <c r="M10" s="133"/>
      <c r="N10" s="95"/>
      <c r="O10" s="133" t="s">
        <v>19</v>
      </c>
      <c r="P10" s="133"/>
      <c r="Q10" s="133"/>
      <c r="R10" s="61"/>
      <c r="S10" s="134" t="s">
        <v>18</v>
      </c>
      <c r="T10" s="134"/>
      <c r="U10" s="134"/>
      <c r="V10" s="134"/>
      <c r="W10" s="96"/>
      <c r="X10" s="134" t="s">
        <v>19</v>
      </c>
      <c r="Y10" s="134"/>
      <c r="Z10" s="134"/>
    </row>
    <row r="11" spans="1:31" ht="18" customHeight="1">
      <c r="A11" s="96" t="s">
        <v>20</v>
      </c>
      <c r="B11" s="96" t="s">
        <v>9</v>
      </c>
      <c r="C11" s="96" t="s">
        <v>10</v>
      </c>
      <c r="D11" s="96" t="s">
        <v>11</v>
      </c>
      <c r="E11" s="96" t="s">
        <v>20</v>
      </c>
      <c r="F11" s="96" t="s">
        <v>9</v>
      </c>
      <c r="G11" s="96" t="s">
        <v>10</v>
      </c>
      <c r="H11" s="96" t="s">
        <v>11</v>
      </c>
      <c r="I11" s="59"/>
      <c r="J11" s="95" t="s">
        <v>20</v>
      </c>
      <c r="K11" s="95" t="s">
        <v>9</v>
      </c>
      <c r="L11" s="95" t="s">
        <v>10</v>
      </c>
      <c r="M11" s="95" t="s">
        <v>11</v>
      </c>
      <c r="N11" s="95" t="s">
        <v>20</v>
      </c>
      <c r="O11" s="95" t="s">
        <v>9</v>
      </c>
      <c r="P11" s="95" t="s">
        <v>10</v>
      </c>
      <c r="Q11" s="95" t="s">
        <v>11</v>
      </c>
      <c r="R11" s="61"/>
      <c r="S11" s="96" t="s">
        <v>20</v>
      </c>
      <c r="T11" s="96" t="s">
        <v>9</v>
      </c>
      <c r="U11" s="96" t="s">
        <v>10</v>
      </c>
      <c r="V11" s="96" t="s">
        <v>11</v>
      </c>
      <c r="W11" s="96" t="s">
        <v>20</v>
      </c>
      <c r="X11" s="96" t="s">
        <v>9</v>
      </c>
      <c r="Y11" s="96" t="s">
        <v>10</v>
      </c>
      <c r="Z11" s="96" t="s">
        <v>11</v>
      </c>
    </row>
    <row r="12" spans="1:31" ht="18" customHeight="1">
      <c r="A12" s="44" t="str">
        <f>T!B8</f>
        <v>ULUBEY SPOR</v>
      </c>
      <c r="B12" s="45">
        <f>IF(F!C13&gt;F!D13,AD$5,AE$5)</f>
        <v>0</v>
      </c>
      <c r="C12" s="45">
        <f>IF(F!C13=F!D13,AD$5,AE$5)</f>
        <v>1</v>
      </c>
      <c r="D12" s="45">
        <f>IF(F!C13&lt;F!D13,AD$5,AE$5)</f>
        <v>0</v>
      </c>
      <c r="E12" s="44" t="str">
        <f>T!B6</f>
        <v>ANKARA GAZİSPOR</v>
      </c>
      <c r="F12" s="45">
        <f>IF(F!D13&gt;F!C13,AD$5,AE$5)</f>
        <v>0</v>
      </c>
      <c r="G12" s="45">
        <f>IF(F!C13=F!D13,AD$5,AE$5)</f>
        <v>1</v>
      </c>
      <c r="H12" s="45">
        <f>IF(F!C13&gt;F!D13,AD$5,AE$5)</f>
        <v>0</v>
      </c>
      <c r="I12" s="50"/>
      <c r="J12" s="42" t="str">
        <f>T!B7</f>
        <v>GÖLBAŞI BLD.SPOR</v>
      </c>
      <c r="K12" s="43">
        <f>IF(F!H13&gt;F!I13,AD$5,AE$5)</f>
        <v>0</v>
      </c>
      <c r="L12" s="43">
        <f>IF(F!H13=F!I13,AD$5,AE$5)</f>
        <v>1</v>
      </c>
      <c r="M12" s="43">
        <f>IF(F!H13&lt;F!I13,AD$5,AE$5)</f>
        <v>0</v>
      </c>
      <c r="N12" s="42" t="str">
        <f>T!B10</f>
        <v>GAZİ EĞİTİM SPOR</v>
      </c>
      <c r="O12" s="43">
        <f>IF(F!H13&lt;F!I13,AD$5,AE$5)</f>
        <v>0</v>
      </c>
      <c r="P12" s="43">
        <f>IF(F!H13=F!I13,AD$5,AE$5)</f>
        <v>1</v>
      </c>
      <c r="Q12" s="43">
        <f>IF(F!H13&gt;F!I13,AD$5,AE$5)</f>
        <v>0</v>
      </c>
      <c r="R12" s="61"/>
      <c r="S12" s="44" t="str">
        <f>T!B9</f>
        <v>ÇAYYOLU SPOR</v>
      </c>
      <c r="T12" s="45">
        <f>IF(F!M13&gt;F!N13,AD$5,AE$5)</f>
        <v>0</v>
      </c>
      <c r="U12" s="45">
        <f>IF(F!M13=F!N13,AD$5,AE$5)</f>
        <v>1</v>
      </c>
      <c r="V12" s="45">
        <f>IF(F!M13&lt;F!N13,AD$5,AE$5)</f>
        <v>0</v>
      </c>
      <c r="W12" s="44" t="str">
        <f>T!B6</f>
        <v>ANKARA GAZİSPOR</v>
      </c>
      <c r="X12" s="45">
        <f>IF(F!M13&lt;F!N13,AD$5,AE$5)</f>
        <v>0</v>
      </c>
      <c r="Y12" s="45">
        <f>IF(F!M13=F!N13,AD$5,AE$5)</f>
        <v>1</v>
      </c>
      <c r="Z12" s="45">
        <f>IF(F!M13&gt;F!N13,AD$5,AE$5)</f>
        <v>0</v>
      </c>
    </row>
    <row r="13" spans="1:31" ht="18" customHeight="1">
      <c r="A13" s="44" t="str">
        <f>T!B10</f>
        <v>GAZİ EĞİTİM SPOR</v>
      </c>
      <c r="B13" s="45">
        <f>IF(F!C14&gt;F!D14,AD$5,AE$5)</f>
        <v>0</v>
      </c>
      <c r="C13" s="45">
        <f>IF(F!C14=F!D14,AD$5,AE$5)</f>
        <v>1</v>
      </c>
      <c r="D13" s="45">
        <f>IF(F!C14&lt;F!D14,AD$5,AE$5)</f>
        <v>0</v>
      </c>
      <c r="E13" s="44" t="str">
        <f>T!B9</f>
        <v>ÇAYYOLU SPOR</v>
      </c>
      <c r="F13" s="45">
        <f>IF(F!D14&gt;F!C14,AD$5,AE$5)</f>
        <v>0</v>
      </c>
      <c r="G13" s="45">
        <f>IF(F!C14=F!D14,AD$5,AE$5)</f>
        <v>1</v>
      </c>
      <c r="H13" s="45">
        <f>IF(F!C14&gt;F!D14,AD$5,AE$5)</f>
        <v>0</v>
      </c>
      <c r="I13" s="50"/>
      <c r="J13" s="42" t="str">
        <f>T!B9</f>
        <v>ÇAYYOLU SPOR</v>
      </c>
      <c r="K13" s="43">
        <f>IF(F!H14&gt;F!I14,AD$5,AE$5)</f>
        <v>0</v>
      </c>
      <c r="L13" s="43">
        <f>IF(F!H14=F!I14,AD$5,AE$5)</f>
        <v>1</v>
      </c>
      <c r="M13" s="43">
        <f>IF(F!H14&lt;F!I14,AD$5,AE$5)</f>
        <v>0</v>
      </c>
      <c r="N13" s="42" t="str">
        <f>T!B8</f>
        <v>ULUBEY SPOR</v>
      </c>
      <c r="O13" s="43">
        <f>IF(F!H14&lt;F!I14,AD$5,AE$5)</f>
        <v>0</v>
      </c>
      <c r="P13" s="43">
        <f>IF(F!H14=F!I14,AD$5,AE$5)</f>
        <v>1</v>
      </c>
      <c r="Q13" s="43">
        <f>IF(F!H14&gt;F!I14,AD$5,AE$5)</f>
        <v>0</v>
      </c>
      <c r="R13" s="61"/>
      <c r="S13" s="44" t="str">
        <f>T!B7</f>
        <v>GÖLBAŞI BLD.SPOR</v>
      </c>
      <c r="T13" s="45">
        <f>IF(F!M14&gt;F!N14,AD$5,AE$5)</f>
        <v>0</v>
      </c>
      <c r="U13" s="45">
        <f>IF(F!M14=F!N14,AD$5,AE$5)</f>
        <v>1</v>
      </c>
      <c r="V13" s="45">
        <f>IF(F!M14&lt;F!N14,AD$5,AE$5)</f>
        <v>0</v>
      </c>
      <c r="W13" s="44" t="str">
        <f>T!B8</f>
        <v>ULUBEY SPOR</v>
      </c>
      <c r="X13" s="45">
        <f>IF(F!M14&lt;F!N14,AD$5,AE$5)</f>
        <v>0</v>
      </c>
      <c r="Y13" s="45">
        <f>IF(F!M14=F!N14,AD$5,AE$5)</f>
        <v>1</v>
      </c>
      <c r="Z13" s="45">
        <f>IF(F!M14&gt;F!N14,AD$5,AE$5)</f>
        <v>0</v>
      </c>
    </row>
    <row r="14" spans="1:31" ht="18" customHeight="1">
      <c r="A14" s="44" t="str">
        <f>T!B7</f>
        <v>GÖLBAŞI BLD.SPOR</v>
      </c>
      <c r="B14" s="45">
        <f>IF(F!C15&gt;F!D15,AE$5,AE$5)</f>
        <v>0</v>
      </c>
      <c r="C14" s="45">
        <f>IF(F!C15=F!D15,AE$5,AE$5)</f>
        <v>0</v>
      </c>
      <c r="D14" s="45">
        <f>IF(F!C15&lt;F!D15,AE$5,AE$5)</f>
        <v>0</v>
      </c>
      <c r="E14" s="44" t="str">
        <f>T!B11</f>
        <v>BAY</v>
      </c>
      <c r="F14" s="45">
        <f>IF(F!D15&gt;F!C15,AE$5,AE$5)</f>
        <v>0</v>
      </c>
      <c r="G14" s="45">
        <f>IF(F!C15=F!D15,AE$5,AE$5)</f>
        <v>0</v>
      </c>
      <c r="H14" s="45">
        <f>IF(F!C15&gt;F!D15,AE$5,AE$5)</f>
        <v>0</v>
      </c>
      <c r="I14" s="50"/>
      <c r="J14" s="42" t="str">
        <f>T!B6</f>
        <v>ANKARA GAZİSPOR</v>
      </c>
      <c r="K14" s="43">
        <f>IF(F!H15&gt;F!I15,AE$5,AE$5)</f>
        <v>0</v>
      </c>
      <c r="L14" s="43">
        <f>IF(F!H15=F!I15,AE$5,AE$5)</f>
        <v>0</v>
      </c>
      <c r="M14" s="43">
        <f>IF(F!H15&lt;F!I15,AE$5,AE$5)</f>
        <v>0</v>
      </c>
      <c r="N14" s="42" t="str">
        <f>T!B11</f>
        <v>BAY</v>
      </c>
      <c r="O14" s="43">
        <f>IF(F!H15&lt;F!I15,AE$5,AE$5)</f>
        <v>0</v>
      </c>
      <c r="P14" s="43">
        <f>IF(F!H15=F!I15,AE$5,AE$5)</f>
        <v>0</v>
      </c>
      <c r="Q14" s="43">
        <f>IF(F!H15&gt;F!I15,AE$5,AE$5)</f>
        <v>0</v>
      </c>
      <c r="R14" s="61"/>
      <c r="S14" s="44" t="str">
        <f>T!B10</f>
        <v>GAZİ EĞİTİM SPOR</v>
      </c>
      <c r="T14" s="45">
        <f>IF(F!M15&gt;F!N15,AE$5,AE$5)</f>
        <v>0</v>
      </c>
      <c r="U14" s="45">
        <f>IF(F!M15=F!N15,AE$5,AE$5)</f>
        <v>0</v>
      </c>
      <c r="V14" s="45">
        <f>IF(F!M15&lt;F!N15,AE$5,AE$5)</f>
        <v>0</v>
      </c>
      <c r="W14" s="44" t="str">
        <f>T!B11</f>
        <v>BAY</v>
      </c>
      <c r="X14" s="45">
        <f>IF(F!M15&lt;F!N15,AE$5,AE$5)</f>
        <v>0</v>
      </c>
      <c r="Y14" s="45">
        <f>IF(F!M15=F!N15,AE$5,AE$5)</f>
        <v>0</v>
      </c>
      <c r="Z14" s="45">
        <f>IF(F!M15&gt;F!N15,AE$5,AE$5)</f>
        <v>0</v>
      </c>
    </row>
    <row r="15" spans="1:31" ht="9" customHeight="1">
      <c r="A15" s="135"/>
      <c r="B15" s="135"/>
      <c r="C15" s="135"/>
      <c r="D15" s="135"/>
      <c r="E15" s="135"/>
      <c r="F15" s="135"/>
      <c r="G15" s="135"/>
      <c r="H15" s="135"/>
      <c r="I15" s="60"/>
      <c r="J15" s="58"/>
      <c r="K15" s="56"/>
      <c r="L15" s="56"/>
      <c r="M15" s="56"/>
      <c r="N15" s="56"/>
      <c r="O15" s="57"/>
      <c r="P15" s="57"/>
      <c r="Q15" s="57"/>
      <c r="R15" s="61"/>
      <c r="S15" s="135"/>
      <c r="T15" s="135"/>
      <c r="U15" s="135"/>
      <c r="V15" s="135"/>
      <c r="W15" s="135"/>
      <c r="X15" s="135"/>
      <c r="Y15" s="135"/>
      <c r="Z15" s="135"/>
    </row>
    <row r="16" spans="1:31" ht="21" customHeight="1">
      <c r="A16" s="120" t="s">
        <v>24</v>
      </c>
      <c r="B16" s="121"/>
      <c r="C16" s="121"/>
      <c r="D16" s="121"/>
      <c r="E16" s="121"/>
      <c r="F16" s="121"/>
      <c r="G16" s="121"/>
      <c r="H16" s="122"/>
      <c r="I16" s="59"/>
      <c r="J16" s="123" t="s">
        <v>25</v>
      </c>
      <c r="K16" s="124"/>
      <c r="L16" s="124"/>
      <c r="M16" s="124"/>
      <c r="N16" s="124"/>
      <c r="O16" s="124"/>
      <c r="P16" s="124"/>
      <c r="Q16" s="125"/>
      <c r="R16" s="62"/>
      <c r="S16" s="120" t="s">
        <v>26</v>
      </c>
      <c r="T16" s="121"/>
      <c r="U16" s="121"/>
      <c r="V16" s="121"/>
      <c r="W16" s="121"/>
      <c r="X16" s="121"/>
      <c r="Y16" s="121"/>
      <c r="Z16" s="122"/>
      <c r="AA16" s="13"/>
    </row>
    <row r="17" spans="1:27" ht="18" customHeight="1">
      <c r="A17" s="136" t="s">
        <v>18</v>
      </c>
      <c r="B17" s="136"/>
      <c r="C17" s="136"/>
      <c r="D17" s="137"/>
      <c r="E17" s="120" t="s">
        <v>19</v>
      </c>
      <c r="F17" s="121"/>
      <c r="G17" s="121"/>
      <c r="H17" s="122"/>
      <c r="I17" s="59"/>
      <c r="J17" s="133" t="s">
        <v>18</v>
      </c>
      <c r="K17" s="133"/>
      <c r="L17" s="133"/>
      <c r="M17" s="133"/>
      <c r="N17" s="123" t="s">
        <v>19</v>
      </c>
      <c r="O17" s="124"/>
      <c r="P17" s="124"/>
      <c r="Q17" s="125"/>
      <c r="R17" s="62"/>
      <c r="S17" s="134" t="s">
        <v>18</v>
      </c>
      <c r="T17" s="134"/>
      <c r="U17" s="134"/>
      <c r="V17" s="134"/>
      <c r="W17" s="120" t="s">
        <v>19</v>
      </c>
      <c r="X17" s="121"/>
      <c r="Y17" s="121"/>
      <c r="Z17" s="122"/>
      <c r="AA17" s="13"/>
    </row>
    <row r="18" spans="1:27" ht="18" customHeight="1">
      <c r="A18" s="96" t="s">
        <v>20</v>
      </c>
      <c r="B18" s="96" t="s">
        <v>9</v>
      </c>
      <c r="C18" s="96" t="s">
        <v>10</v>
      </c>
      <c r="D18" s="96" t="s">
        <v>11</v>
      </c>
      <c r="E18" s="96" t="s">
        <v>20</v>
      </c>
      <c r="F18" s="96" t="s">
        <v>9</v>
      </c>
      <c r="G18" s="96" t="s">
        <v>10</v>
      </c>
      <c r="H18" s="96" t="s">
        <v>11</v>
      </c>
      <c r="I18" s="59"/>
      <c r="J18" s="95" t="s">
        <v>20</v>
      </c>
      <c r="K18" s="95" t="s">
        <v>9</v>
      </c>
      <c r="L18" s="95" t="s">
        <v>10</v>
      </c>
      <c r="M18" s="95" t="s">
        <v>11</v>
      </c>
      <c r="N18" s="95" t="s">
        <v>20</v>
      </c>
      <c r="O18" s="95" t="s">
        <v>9</v>
      </c>
      <c r="P18" s="95" t="s">
        <v>10</v>
      </c>
      <c r="Q18" s="95" t="s">
        <v>11</v>
      </c>
      <c r="R18" s="62"/>
      <c r="S18" s="96" t="s">
        <v>20</v>
      </c>
      <c r="T18" s="96" t="s">
        <v>9</v>
      </c>
      <c r="U18" s="96" t="s">
        <v>10</v>
      </c>
      <c r="V18" s="96" t="s">
        <v>11</v>
      </c>
      <c r="W18" s="96" t="s">
        <v>20</v>
      </c>
      <c r="X18" s="96" t="s">
        <v>9</v>
      </c>
      <c r="Y18" s="96" t="s">
        <v>10</v>
      </c>
      <c r="Z18" s="96" t="s">
        <v>11</v>
      </c>
      <c r="AA18" s="13"/>
    </row>
    <row r="19" spans="1:27" ht="18" customHeight="1">
      <c r="A19" s="44" t="str">
        <f>T!B8</f>
        <v>ULUBEY SPOR</v>
      </c>
      <c r="B19" s="45">
        <f>IF(F!C20&gt;F!D20,AD$5,AE$5)</f>
        <v>0</v>
      </c>
      <c r="C19" s="45">
        <f>IF(F!C20=F!D20,AD$5,AE$5)</f>
        <v>1</v>
      </c>
      <c r="D19" s="45">
        <f>IF(F!C20&lt;F!D20,AD$5,AE$5)</f>
        <v>0</v>
      </c>
      <c r="E19" s="44" t="str">
        <f>T!B10</f>
        <v>GAZİ EĞİTİM SPOR</v>
      </c>
      <c r="F19" s="45">
        <f>IF(F!D20&gt;F!C20,AD$5,AE$5)</f>
        <v>0</v>
      </c>
      <c r="G19" s="45">
        <f>IF(F!C20=F!D20,AD$5,AE$5)</f>
        <v>1</v>
      </c>
      <c r="H19" s="45">
        <f>IF(F!C20&gt;F!D20,AD$5,AE$5)</f>
        <v>0</v>
      </c>
      <c r="I19" s="50"/>
      <c r="J19" s="42" t="str">
        <f>T!B7</f>
        <v>GÖLBAŞI BLD.SPOR</v>
      </c>
      <c r="K19" s="43">
        <f>IF(F!H20&gt;F!I20,AD$5,AE$5)</f>
        <v>0</v>
      </c>
      <c r="L19" s="43">
        <f>IF(F!H20=F!I20,AD$5,AE$5)</f>
        <v>1</v>
      </c>
      <c r="M19" s="43">
        <f>IF(F!H20&lt;F!I20,AD$5,AE$5)</f>
        <v>0</v>
      </c>
      <c r="N19" s="42" t="str">
        <f>T!B9</f>
        <v>ÇAYYOLU SPOR</v>
      </c>
      <c r="O19" s="43">
        <f>IF(F!H20&lt;F!I20,AD$5,AE$5)</f>
        <v>0</v>
      </c>
      <c r="P19" s="43">
        <f>IF(F!H20=F!I20,AD$5,AE$5)</f>
        <v>1</v>
      </c>
      <c r="Q19" s="43">
        <f>IF(F!H20&gt;F!I20,AD$5,AE$5)</f>
        <v>0</v>
      </c>
      <c r="R19" s="62"/>
      <c r="S19" s="44" t="str">
        <f>T!B6</f>
        <v>ANKARA GAZİSPOR</v>
      </c>
      <c r="T19" s="45">
        <f>IF(F!M20&gt;F!N20,AD$5,AE$5)</f>
        <v>0</v>
      </c>
      <c r="U19" s="45">
        <f>IF(F!M20=F!N20,AD$5,AE$5)</f>
        <v>1</v>
      </c>
      <c r="V19" s="45">
        <f>IF(F!M20&lt;F!N20,AD$5,AE$5)</f>
        <v>0</v>
      </c>
      <c r="W19" s="44" t="str">
        <f>T!B8</f>
        <v>ULUBEY SPOR</v>
      </c>
      <c r="X19" s="45">
        <f>IF(F!M20&lt;F!N20,AD$5,AE$5)</f>
        <v>0</v>
      </c>
      <c r="Y19" s="45">
        <f>IF(F!M20=F!N20,AD$5,AE$5)</f>
        <v>1</v>
      </c>
      <c r="Z19" s="45">
        <f>IF(F!M20&gt;F!N20,AD$5,AE$5)</f>
        <v>0</v>
      </c>
      <c r="AA19" s="13"/>
    </row>
    <row r="20" spans="1:27" ht="18" customHeight="1">
      <c r="A20" s="44" t="str">
        <f>T!B6</f>
        <v>ANKARA GAZİSPOR</v>
      </c>
      <c r="B20" s="45">
        <f>IF(F!C21&gt;F!D21,AD$5,AE$5)</f>
        <v>0</v>
      </c>
      <c r="C20" s="45">
        <f>IF(F!C21=F!D21,AD$5,AE$5)</f>
        <v>1</v>
      </c>
      <c r="D20" s="45">
        <f>IF(F!C21&lt;F!D21,AD$5,AE$5)</f>
        <v>0</v>
      </c>
      <c r="E20" s="44" t="str">
        <f>T!B7</f>
        <v>GÖLBAŞI BLD.SPOR</v>
      </c>
      <c r="F20" s="45">
        <f>IF(F!D21&gt;F!C21,AD$5,AE$5)</f>
        <v>0</v>
      </c>
      <c r="G20" s="45">
        <f>IF(F!C21=F!D21,AD$5,AE$5)</f>
        <v>1</v>
      </c>
      <c r="H20" s="45">
        <f>IF(F!C21&gt;F!D21,AD$5,AE$5)</f>
        <v>0</v>
      </c>
      <c r="I20" s="50"/>
      <c r="J20" s="42" t="str">
        <f>T!B10</f>
        <v>GAZİ EĞİTİM SPOR</v>
      </c>
      <c r="K20" s="43">
        <f>IF(F!H21&gt;F!I21,AD$5,AE$5)</f>
        <v>0</v>
      </c>
      <c r="L20" s="43">
        <f>IF(F!H21=F!I21,AD$5,AE$5)</f>
        <v>1</v>
      </c>
      <c r="M20" s="43">
        <f>IF(F!H21&lt;F!I21,AD$5,AE$5)</f>
        <v>0</v>
      </c>
      <c r="N20" s="42" t="str">
        <f>T!B6</f>
        <v>ANKARA GAZİSPOR</v>
      </c>
      <c r="O20" s="43">
        <f>IF(F!H21&lt;F!I21,AD$5,AE$5)</f>
        <v>0</v>
      </c>
      <c r="P20" s="43">
        <f>IF(F!H21=F!I21,AD$5,AE$5)</f>
        <v>1</v>
      </c>
      <c r="Q20" s="43">
        <f>IF(F!H21&gt;F!I21,AD$5,AE$5)</f>
        <v>0</v>
      </c>
      <c r="R20" s="62"/>
      <c r="S20" s="44" t="str">
        <f>T!B9</f>
        <v>ÇAYYOLU SPOR</v>
      </c>
      <c r="T20" s="45">
        <f>IF(F!M21&gt;F!N21,AD$5,AE$5)</f>
        <v>0</v>
      </c>
      <c r="U20" s="45">
        <f>IF(F!M21=F!N21,AD$5,AE$5)</f>
        <v>1</v>
      </c>
      <c r="V20" s="45">
        <f>IF(F!M21&lt;F!N21,AD$5,AE$5)</f>
        <v>0</v>
      </c>
      <c r="W20" s="44" t="str">
        <f>T!B10</f>
        <v>GAZİ EĞİTİM SPOR</v>
      </c>
      <c r="X20" s="45">
        <f>IF(F!M21&lt;F!N21,AD$5,AE$5)</f>
        <v>0</v>
      </c>
      <c r="Y20" s="45">
        <f>IF(F!M21=F!N21,AD$5,AE$5)</f>
        <v>1</v>
      </c>
      <c r="Z20" s="45">
        <f>IF(F!M21&gt;F!N21,AD$5,AE$5)</f>
        <v>0</v>
      </c>
      <c r="AA20" s="13"/>
    </row>
    <row r="21" spans="1:27" ht="18" customHeight="1">
      <c r="A21" s="44" t="str">
        <f>T!B9</f>
        <v>ÇAYYOLU SPOR</v>
      </c>
      <c r="B21" s="45">
        <f>IF(F!C22&gt;F!D22,AE$5,AE$5)</f>
        <v>0</v>
      </c>
      <c r="C21" s="45">
        <f>IF(F!C22=F!D22,AE$5,AE$5)</f>
        <v>0</v>
      </c>
      <c r="D21" s="45">
        <f>IF(F!C22&lt;F!D22,AE$5,AE$5)</f>
        <v>0</v>
      </c>
      <c r="E21" s="44" t="str">
        <f>T!B11</f>
        <v>BAY</v>
      </c>
      <c r="F21" s="45">
        <f>IF(F!D22&gt;F!C22,AE$5,AE$5)</f>
        <v>0</v>
      </c>
      <c r="G21" s="45">
        <f>IF(F!C22=F!D22,AE$5,AE$5)</f>
        <v>0</v>
      </c>
      <c r="H21" s="45">
        <f>IF(F!C22&gt;F!D22,AE$5,AE$5)</f>
        <v>0</v>
      </c>
      <c r="I21" s="50"/>
      <c r="J21" s="42" t="str">
        <f>T!B8</f>
        <v>ULUBEY SPOR</v>
      </c>
      <c r="K21" s="43">
        <f>IF(F!H22&gt;F!I22,AE$5,AE$5)</f>
        <v>0</v>
      </c>
      <c r="L21" s="43">
        <f>IF(F!H22=F!I22,AE$5,AE$5)</f>
        <v>0</v>
      </c>
      <c r="M21" s="43">
        <f>IF(F!H22&lt;F!I22,AE$5,AE$5)</f>
        <v>0</v>
      </c>
      <c r="N21" s="42" t="str">
        <f>T!B11</f>
        <v>BAY</v>
      </c>
      <c r="O21" s="43">
        <f>IF(F!H22&lt;F!I22,AE$5,AE$5)</f>
        <v>0</v>
      </c>
      <c r="P21" s="43">
        <f>IF(F!H22=F!I22,AE$5,AE$5)</f>
        <v>0</v>
      </c>
      <c r="Q21" s="43">
        <f>IF(F!H22&gt;F!I22,AE$5,AE$5)</f>
        <v>0</v>
      </c>
      <c r="R21" s="62"/>
      <c r="S21" s="44" t="str">
        <f>T!B7</f>
        <v>GÖLBAŞI BLD.SPOR</v>
      </c>
      <c r="T21" s="45">
        <f>IF(F!M22&gt;F!N22,AE$5,AE$5)</f>
        <v>0</v>
      </c>
      <c r="U21" s="45">
        <f>IF(F!M22=F!N22,AE$5,AE$5)</f>
        <v>0</v>
      </c>
      <c r="V21" s="45">
        <f>IF(F!M22&lt;F!N22,AE$5,AE$5)</f>
        <v>0</v>
      </c>
      <c r="W21" s="44" t="str">
        <f>T!B11</f>
        <v>BAY</v>
      </c>
      <c r="X21" s="45">
        <f>IF(F!M22&lt;F!N22,AE$5,AE$5)</f>
        <v>0</v>
      </c>
      <c r="Y21" s="45">
        <f>IF(F!M22=F!N22,AE$5,AE$5)</f>
        <v>0</v>
      </c>
      <c r="Z21" s="45">
        <f>IF(F!M22&gt;F!N22,AE$5,AE$5)</f>
        <v>0</v>
      </c>
      <c r="AA21" s="13"/>
    </row>
    <row r="22" spans="1:27" ht="9" customHeight="1">
      <c r="A22" s="135"/>
      <c r="B22" s="135"/>
      <c r="C22" s="135"/>
      <c r="D22" s="135"/>
      <c r="E22" s="135"/>
      <c r="F22" s="135"/>
      <c r="G22" s="135"/>
      <c r="H22" s="135"/>
      <c r="I22" s="60"/>
      <c r="J22" s="57"/>
      <c r="K22" s="56"/>
      <c r="L22" s="56"/>
      <c r="M22" s="56"/>
      <c r="N22" s="56"/>
      <c r="O22" s="57"/>
      <c r="P22" s="57"/>
      <c r="Q22" s="57"/>
      <c r="R22" s="61"/>
      <c r="S22" s="138"/>
      <c r="T22" s="138"/>
      <c r="U22" s="138"/>
      <c r="V22" s="138"/>
      <c r="W22" s="138"/>
      <c r="X22" s="138"/>
      <c r="Y22" s="138"/>
      <c r="Z22" s="138"/>
    </row>
    <row r="23" spans="1:27" ht="21" customHeight="1">
      <c r="A23" s="120" t="s">
        <v>27</v>
      </c>
      <c r="B23" s="121"/>
      <c r="C23" s="121"/>
      <c r="D23" s="121"/>
      <c r="E23" s="121"/>
      <c r="F23" s="121"/>
      <c r="G23" s="121"/>
      <c r="H23" s="122"/>
      <c r="I23" s="60"/>
      <c r="J23" s="77"/>
      <c r="K23" s="77"/>
      <c r="L23" s="77"/>
      <c r="M23" s="77"/>
      <c r="N23" s="77"/>
      <c r="O23" s="77"/>
      <c r="P23" s="77"/>
      <c r="Q23" s="77"/>
      <c r="R23" s="62"/>
      <c r="S23" s="78"/>
      <c r="T23" s="78"/>
      <c r="U23" s="78"/>
      <c r="V23" s="78"/>
      <c r="W23" s="78"/>
      <c r="X23" s="78"/>
      <c r="Y23" s="78"/>
      <c r="Z23" s="78"/>
    </row>
    <row r="24" spans="1:27" ht="18" customHeight="1">
      <c r="A24" s="136" t="s">
        <v>18</v>
      </c>
      <c r="B24" s="136"/>
      <c r="C24" s="136"/>
      <c r="D24" s="137"/>
      <c r="E24" s="120" t="s">
        <v>19</v>
      </c>
      <c r="F24" s="121"/>
      <c r="G24" s="121"/>
      <c r="H24" s="122"/>
      <c r="I24" s="59"/>
      <c r="J24" s="77"/>
      <c r="K24" s="77"/>
      <c r="L24" s="77"/>
      <c r="M24" s="77"/>
      <c r="N24" s="77"/>
      <c r="O24" s="77"/>
      <c r="P24" s="77"/>
      <c r="Q24" s="77"/>
      <c r="R24" s="62"/>
      <c r="S24" s="78"/>
      <c r="T24" s="78"/>
      <c r="U24" s="78"/>
      <c r="V24" s="78"/>
      <c r="W24" s="78"/>
      <c r="X24" s="78"/>
      <c r="Y24" s="78"/>
      <c r="Z24" s="78"/>
    </row>
    <row r="25" spans="1:27" ht="18" customHeight="1">
      <c r="A25" s="96" t="s">
        <v>20</v>
      </c>
      <c r="B25" s="96" t="s">
        <v>9</v>
      </c>
      <c r="C25" s="96" t="s">
        <v>10</v>
      </c>
      <c r="D25" s="96" t="s">
        <v>11</v>
      </c>
      <c r="E25" s="96" t="s">
        <v>20</v>
      </c>
      <c r="F25" s="96" t="s">
        <v>9</v>
      </c>
      <c r="G25" s="96" t="s">
        <v>10</v>
      </c>
      <c r="H25" s="96" t="s">
        <v>11</v>
      </c>
      <c r="I25" s="59"/>
      <c r="J25" s="77"/>
      <c r="K25" s="77"/>
      <c r="L25" s="77"/>
      <c r="M25" s="77"/>
      <c r="N25" s="77"/>
      <c r="O25" s="77"/>
      <c r="P25" s="77"/>
      <c r="Q25" s="77"/>
      <c r="R25" s="62"/>
      <c r="S25" s="78"/>
      <c r="T25" s="78"/>
      <c r="U25" s="78"/>
      <c r="V25" s="78"/>
      <c r="W25" s="78"/>
      <c r="X25" s="78"/>
      <c r="Y25" s="78"/>
      <c r="Z25" s="78"/>
    </row>
    <row r="26" spans="1:27" ht="18" customHeight="1">
      <c r="A26" s="44" t="str">
        <f>T!B10</f>
        <v>GAZİ EĞİTİM SPOR</v>
      </c>
      <c r="B26" s="45">
        <f>IF(F!C27&gt;F!D27,AD$5,AE$5)</f>
        <v>0</v>
      </c>
      <c r="C26" s="45">
        <f>IF(F!C27=F!D27,AD$5,AE$5)</f>
        <v>1</v>
      </c>
      <c r="D26" s="45">
        <f>IF(F!C27&lt;F!D27,AD$5,AE$5)</f>
        <v>0</v>
      </c>
      <c r="E26" s="44" t="str">
        <f>T!B7</f>
        <v>GÖLBAŞI BLD.SPOR</v>
      </c>
      <c r="F26" s="45">
        <f>IF(F!D27&gt;F!C27,AD$5,AE$5)</f>
        <v>0</v>
      </c>
      <c r="G26" s="45">
        <f>IF(F!C27=F!D27,AD$5,AE$5)</f>
        <v>1</v>
      </c>
      <c r="H26" s="45">
        <f>IF(F!C27&gt;F!D27,AD$5,AE$5)</f>
        <v>0</v>
      </c>
      <c r="I26" s="59"/>
      <c r="J26" s="79"/>
      <c r="K26" s="80"/>
      <c r="L26" s="80"/>
      <c r="M26" s="80"/>
      <c r="N26" s="79"/>
      <c r="O26" s="80"/>
      <c r="P26" s="80"/>
      <c r="Q26" s="80"/>
      <c r="R26" s="62"/>
      <c r="S26" s="81"/>
      <c r="T26" s="56"/>
      <c r="U26" s="56"/>
      <c r="V26" s="56"/>
      <c r="W26" s="81"/>
      <c r="X26" s="56"/>
      <c r="Y26" s="56"/>
      <c r="Z26" s="56"/>
    </row>
    <row r="27" spans="1:27" ht="18" customHeight="1">
      <c r="A27" s="44" t="str">
        <f>T!B8</f>
        <v>ULUBEY SPOR</v>
      </c>
      <c r="B27" s="45">
        <f>IF(F!C28&gt;F!D28,AD$5,AE$5)</f>
        <v>0</v>
      </c>
      <c r="C27" s="45">
        <f>IF(F!C28=F!D28,AD$5,AE$5)</f>
        <v>1</v>
      </c>
      <c r="D27" s="45">
        <f>IF(F!C28&lt;F!D28,AD$5,AE$5)</f>
        <v>0</v>
      </c>
      <c r="E27" s="44" t="str">
        <f>T!B9</f>
        <v>ÇAYYOLU SPOR</v>
      </c>
      <c r="F27" s="45">
        <f>IF(F!D28&gt;F!C28,AD$5,AE$5)</f>
        <v>0</v>
      </c>
      <c r="G27" s="45">
        <f>IF(F!C28=F!D28,AD$5,AE$5)</f>
        <v>1</v>
      </c>
      <c r="H27" s="45">
        <f>IF(F!C28&gt;F!D28,AD$5,AE$5)</f>
        <v>0</v>
      </c>
      <c r="I27" s="60"/>
      <c r="J27" s="79"/>
      <c r="K27" s="80"/>
      <c r="L27" s="80"/>
      <c r="M27" s="80"/>
      <c r="N27" s="79"/>
      <c r="O27" s="80"/>
      <c r="P27" s="80"/>
      <c r="Q27" s="80"/>
      <c r="R27" s="62"/>
      <c r="S27" s="81"/>
      <c r="T27" s="56"/>
      <c r="U27" s="56"/>
      <c r="V27" s="56"/>
      <c r="W27" s="81"/>
      <c r="X27" s="56"/>
      <c r="Y27" s="56"/>
      <c r="Z27" s="56"/>
    </row>
    <row r="28" spans="1:27" ht="18" customHeight="1">
      <c r="A28" s="44" t="str">
        <f>T!B6</f>
        <v>ANKARA GAZİSPOR</v>
      </c>
      <c r="B28" s="45">
        <f>IF(F!C29&gt;F!D29,AE$5,AE$5)</f>
        <v>0</v>
      </c>
      <c r="C28" s="45">
        <f>IF(F!C29=F!D29,AE$5,AE$5)</f>
        <v>0</v>
      </c>
      <c r="D28" s="45">
        <f>IF(F!C29&lt;F!D29,AE$5,AE$5)</f>
        <v>0</v>
      </c>
      <c r="E28" s="44" t="str">
        <f>T!B11</f>
        <v>BAY</v>
      </c>
      <c r="F28" s="45">
        <f>IF(F!D29&gt;F!C29,AE$5,AE$5)</f>
        <v>0</v>
      </c>
      <c r="G28" s="45">
        <f>IF(F!C29=F!D29,AE$5,AE$5)</f>
        <v>0</v>
      </c>
      <c r="H28" s="45">
        <f>IF(F!C29&gt;F!D29,AE$5,AE$5)</f>
        <v>0</v>
      </c>
      <c r="I28" s="46"/>
      <c r="J28" s="79"/>
      <c r="K28" s="80"/>
      <c r="L28" s="80"/>
      <c r="M28" s="80"/>
      <c r="N28" s="79"/>
      <c r="O28" s="80"/>
      <c r="P28" s="80"/>
      <c r="Q28" s="80"/>
      <c r="R28" s="52"/>
      <c r="S28" s="81"/>
      <c r="T28" s="56"/>
      <c r="U28" s="56"/>
      <c r="V28" s="56"/>
      <c r="W28" s="81"/>
      <c r="X28" s="56"/>
      <c r="Y28" s="56"/>
      <c r="Z28" s="56"/>
    </row>
  </sheetData>
  <mergeCells count="37">
    <mergeCell ref="S3:V3"/>
    <mergeCell ref="S22:Z22"/>
    <mergeCell ref="S16:Z16"/>
    <mergeCell ref="S17:V17"/>
    <mergeCell ref="W17:Z17"/>
    <mergeCell ref="S15:Z15"/>
    <mergeCell ref="S9:Z9"/>
    <mergeCell ref="J9:Q9"/>
    <mergeCell ref="A24:D24"/>
    <mergeCell ref="E24:H24"/>
    <mergeCell ref="A17:D17"/>
    <mergeCell ref="A22:H22"/>
    <mergeCell ref="A23:H23"/>
    <mergeCell ref="J16:Q16"/>
    <mergeCell ref="A16:H16"/>
    <mergeCell ref="E17:H17"/>
    <mergeCell ref="J2:Q2"/>
    <mergeCell ref="J17:M17"/>
    <mergeCell ref="N17:Q17"/>
    <mergeCell ref="A8:H8"/>
    <mergeCell ref="A15:H15"/>
    <mergeCell ref="A1:AA1"/>
    <mergeCell ref="O10:Q10"/>
    <mergeCell ref="A9:H9"/>
    <mergeCell ref="E10:H10"/>
    <mergeCell ref="A10:D10"/>
    <mergeCell ref="N3:Q3"/>
    <mergeCell ref="E3:H3"/>
    <mergeCell ref="A3:D3"/>
    <mergeCell ref="J3:M3"/>
    <mergeCell ref="S10:V10"/>
    <mergeCell ref="J10:M10"/>
    <mergeCell ref="S8:Z8"/>
    <mergeCell ref="X10:Z10"/>
    <mergeCell ref="S2:Z2"/>
    <mergeCell ref="W3:Z3"/>
    <mergeCell ref="A2:H2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35"/>
  <sheetViews>
    <sheetView tabSelected="1" zoomScale="75" zoomScaleNormal="75" zoomScaleSheetLayoutView="75" workbookViewId="0">
      <selection activeCell="F20" sqref="F20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47.25" customHeight="1">
      <c r="A1" s="152" t="str">
        <f>T!A1</f>
        <v>2015-2016 SEZONU ANKARA U 13 LİGİ PLAY OFF 2.GRUP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26.25" customHeight="1">
      <c r="A2" s="152" t="s">
        <v>28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9.5" customHeight="1">
      <c r="A3" s="154" t="s">
        <v>15</v>
      </c>
      <c r="B3" s="154"/>
      <c r="C3" s="154"/>
      <c r="D3" s="154"/>
      <c r="E3" s="97"/>
      <c r="F3" s="151" t="s">
        <v>16</v>
      </c>
      <c r="G3" s="151"/>
      <c r="H3" s="151"/>
      <c r="I3" s="151"/>
      <c r="J3" s="46"/>
      <c r="K3" s="151" t="s">
        <v>17</v>
      </c>
      <c r="L3" s="151"/>
      <c r="M3" s="151"/>
      <c r="N3" s="151"/>
    </row>
    <row r="4" spans="1:14" ht="15" customHeight="1">
      <c r="A4" s="153" t="s">
        <v>3</v>
      </c>
      <c r="B4" s="153"/>
      <c r="C4" s="144" t="s">
        <v>29</v>
      </c>
      <c r="D4" s="145"/>
      <c r="E4" s="97"/>
      <c r="F4" s="155" t="s">
        <v>3</v>
      </c>
      <c r="G4" s="156"/>
      <c r="H4" s="144" t="s">
        <v>29</v>
      </c>
      <c r="I4" s="145"/>
      <c r="J4" s="46"/>
      <c r="K4" s="155" t="s">
        <v>3</v>
      </c>
      <c r="L4" s="156"/>
      <c r="M4" s="144" t="s">
        <v>29</v>
      </c>
      <c r="N4" s="145"/>
    </row>
    <row r="5" spans="1:14" ht="15" customHeight="1">
      <c r="A5" s="153"/>
      <c r="B5" s="153"/>
      <c r="C5" s="146"/>
      <c r="D5" s="147"/>
      <c r="E5" s="97"/>
      <c r="F5" s="146"/>
      <c r="G5" s="147"/>
      <c r="H5" s="146"/>
      <c r="I5" s="147"/>
      <c r="J5" s="46"/>
      <c r="K5" s="146"/>
      <c r="L5" s="147"/>
      <c r="M5" s="146"/>
      <c r="N5" s="147"/>
    </row>
    <row r="6" spans="1:14" ht="21" customHeight="1">
      <c r="A6" s="47" t="str">
        <f>'P '!A5</f>
        <v>ANKARA GAZİSPOR</v>
      </c>
      <c r="B6" s="48" t="str">
        <f>'P '!E5</f>
        <v>ÇAYYOLU SPOR</v>
      </c>
      <c r="C6" s="49">
        <f>T!C6</f>
        <v>0</v>
      </c>
      <c r="D6" s="49">
        <f>T!C9</f>
        <v>0</v>
      </c>
      <c r="E6" s="50"/>
      <c r="F6" s="47" t="str">
        <f>'P '!J5</f>
        <v>GAZİ EĞİTİM SPOR</v>
      </c>
      <c r="G6" s="47" t="str">
        <f>'P '!N5</f>
        <v>ULUBEY SPOR</v>
      </c>
      <c r="H6" s="49">
        <f>T!D10</f>
        <v>0</v>
      </c>
      <c r="I6" s="49">
        <f>T!D8</f>
        <v>0</v>
      </c>
      <c r="J6" s="46"/>
      <c r="K6" s="47" t="str">
        <f>'P '!S5</f>
        <v>ÇAYYOLU SPOR</v>
      </c>
      <c r="L6" s="47" t="str">
        <f>'P '!W5</f>
        <v>GÖLBAŞI BLD.SPOR</v>
      </c>
      <c r="M6" s="49">
        <f>T!E9</f>
        <v>0</v>
      </c>
      <c r="N6" s="49">
        <f>T!E7</f>
        <v>0</v>
      </c>
    </row>
    <row r="7" spans="1:14" ht="21" customHeight="1">
      <c r="A7" s="47" t="str">
        <f>'P '!A6</f>
        <v>ULUBEY SPOR</v>
      </c>
      <c r="B7" s="48" t="str">
        <f>'P '!E6</f>
        <v>GÖLBAŞI BLD.SPOR</v>
      </c>
      <c r="C7" s="49">
        <f>T!C8</f>
        <v>0</v>
      </c>
      <c r="D7" s="49">
        <f>T!C7</f>
        <v>0</v>
      </c>
      <c r="E7" s="50"/>
      <c r="F7" s="47" t="str">
        <f>'P '!J6</f>
        <v>GÖLBAŞI BLD.SPOR</v>
      </c>
      <c r="G7" s="47" t="str">
        <f>'P '!N6</f>
        <v>ANKARA GAZİSPOR</v>
      </c>
      <c r="H7" s="49">
        <f>T!D7</f>
        <v>0</v>
      </c>
      <c r="I7" s="49">
        <f>T!D6</f>
        <v>0</v>
      </c>
      <c r="J7" s="46"/>
      <c r="K7" s="47" t="str">
        <f>'P '!S6</f>
        <v>ANKARA GAZİSPOR</v>
      </c>
      <c r="L7" s="47" t="str">
        <f>'P '!W6</f>
        <v>GAZİ EĞİTİM SPOR</v>
      </c>
      <c r="M7" s="49">
        <f>T!E6</f>
        <v>0</v>
      </c>
      <c r="N7" s="49">
        <f>T!E10</f>
        <v>0</v>
      </c>
    </row>
    <row r="8" spans="1:14" ht="21" customHeight="1">
      <c r="A8" s="47" t="str">
        <f>'P '!A7</f>
        <v>GAZİ EĞİTİM SPOR</v>
      </c>
      <c r="B8" s="48" t="str">
        <f>'P '!E7</f>
        <v>BAY</v>
      </c>
      <c r="C8" s="49" t="str">
        <f>T!C10</f>
        <v>--</v>
      </c>
      <c r="D8" s="49" t="str">
        <f>T!C11</f>
        <v>--</v>
      </c>
      <c r="E8" s="50"/>
      <c r="F8" s="47" t="str">
        <f>'P '!J7</f>
        <v>ÇAYYOLU SPOR</v>
      </c>
      <c r="G8" s="47" t="str">
        <f>'P '!N7</f>
        <v>BAY</v>
      </c>
      <c r="H8" s="49" t="str">
        <f>T!D9</f>
        <v>--</v>
      </c>
      <c r="I8" s="49" t="str">
        <f>T!D11</f>
        <v>--</v>
      </c>
      <c r="J8" s="46"/>
      <c r="K8" s="47" t="str">
        <f>'P '!S7</f>
        <v>ULUBEY SPOR</v>
      </c>
      <c r="L8" s="47" t="str">
        <f>'P '!W7</f>
        <v>BAY</v>
      </c>
      <c r="M8" s="49" t="str">
        <f>T!E8</f>
        <v>--</v>
      </c>
      <c r="N8" s="49" t="str">
        <f>T!E11</f>
        <v>--</v>
      </c>
    </row>
    <row r="9" spans="1:14" ht="20.25" customHeight="1">
      <c r="A9" s="51"/>
      <c r="B9" s="51"/>
      <c r="C9" s="50"/>
      <c r="D9" s="50"/>
      <c r="E9" s="50"/>
      <c r="F9" s="51"/>
      <c r="G9" s="51"/>
      <c r="H9" s="50"/>
      <c r="I9" s="50"/>
      <c r="J9" s="52"/>
      <c r="K9" s="53"/>
      <c r="L9" s="53"/>
      <c r="M9" s="50"/>
      <c r="N9" s="50"/>
    </row>
    <row r="10" spans="1:14" ht="21.2" customHeight="1">
      <c r="A10" s="151" t="s">
        <v>21</v>
      </c>
      <c r="B10" s="151"/>
      <c r="C10" s="151"/>
      <c r="D10" s="151"/>
      <c r="E10" s="98"/>
      <c r="F10" s="151" t="s">
        <v>22</v>
      </c>
      <c r="G10" s="151"/>
      <c r="H10" s="151"/>
      <c r="I10" s="151"/>
      <c r="J10" s="46"/>
      <c r="K10" s="148"/>
      <c r="L10" s="148"/>
      <c r="M10" s="148"/>
      <c r="N10" s="148"/>
    </row>
    <row r="11" spans="1:14" ht="15" customHeight="1">
      <c r="A11" s="159" t="s">
        <v>3</v>
      </c>
      <c r="B11" s="159"/>
      <c r="C11" s="139" t="s">
        <v>29</v>
      </c>
      <c r="D11" s="140"/>
      <c r="E11" s="98"/>
      <c r="F11" s="149" t="s">
        <v>3</v>
      </c>
      <c r="G11" s="150"/>
      <c r="H11" s="139" t="s">
        <v>29</v>
      </c>
      <c r="I11" s="140"/>
      <c r="J11" s="46"/>
      <c r="K11" s="148"/>
      <c r="L11" s="148"/>
      <c r="M11" s="148"/>
      <c r="N11" s="148"/>
    </row>
    <row r="12" spans="1:14" ht="15" customHeight="1">
      <c r="A12" s="159"/>
      <c r="B12" s="159"/>
      <c r="C12" s="141"/>
      <c r="D12" s="142"/>
      <c r="E12" s="98"/>
      <c r="F12" s="141"/>
      <c r="G12" s="142"/>
      <c r="H12" s="141"/>
      <c r="I12" s="142"/>
      <c r="J12" s="46"/>
      <c r="K12" s="148"/>
      <c r="L12" s="148"/>
      <c r="M12" s="148"/>
      <c r="N12" s="148"/>
    </row>
    <row r="13" spans="1:14" ht="21" customHeight="1">
      <c r="A13" s="48" t="str">
        <f>'P '!A12</f>
        <v>ULUBEY SPOR</v>
      </c>
      <c r="B13" s="48" t="str">
        <f>'P '!E12</f>
        <v>ANKARA GAZİSPOR</v>
      </c>
      <c r="C13" s="49">
        <f>T!F8</f>
        <v>0</v>
      </c>
      <c r="D13" s="49">
        <f>T!F6</f>
        <v>0</v>
      </c>
      <c r="E13" s="50"/>
      <c r="F13" s="48" t="str">
        <f>'P '!J12</f>
        <v>GÖLBAŞI BLD.SPOR</v>
      </c>
      <c r="G13" s="48" t="str">
        <f>'P '!N12</f>
        <v>GAZİ EĞİTİM SPOR</v>
      </c>
      <c r="H13" s="49">
        <f>T!G7</f>
        <v>0</v>
      </c>
      <c r="I13" s="49">
        <f>T!G10</f>
        <v>0</v>
      </c>
      <c r="J13" s="46"/>
      <c r="K13" s="53"/>
      <c r="L13" s="53"/>
      <c r="M13" s="50"/>
      <c r="N13" s="50"/>
    </row>
    <row r="14" spans="1:14" ht="21" customHeight="1">
      <c r="A14" s="48" t="str">
        <f>'P '!A13</f>
        <v>GAZİ EĞİTİM SPOR</v>
      </c>
      <c r="B14" s="48" t="str">
        <f>'P '!E13</f>
        <v>ÇAYYOLU SPOR</v>
      </c>
      <c r="C14" s="49">
        <f>T!F10</f>
        <v>0</v>
      </c>
      <c r="D14" s="49">
        <f>T!F9</f>
        <v>0</v>
      </c>
      <c r="E14" s="50"/>
      <c r="F14" s="48" t="str">
        <f>'P '!J13</f>
        <v>ÇAYYOLU SPOR</v>
      </c>
      <c r="G14" s="48" t="str">
        <f>'P '!N13</f>
        <v>ULUBEY SPOR</v>
      </c>
      <c r="H14" s="49">
        <f>T!G9</f>
        <v>0</v>
      </c>
      <c r="I14" s="49">
        <f>T!G8</f>
        <v>0</v>
      </c>
      <c r="J14" s="46"/>
      <c r="K14" s="53"/>
      <c r="L14" s="53"/>
      <c r="M14" s="50"/>
      <c r="N14" s="50"/>
    </row>
    <row r="15" spans="1:14" ht="21" customHeight="1">
      <c r="A15" s="48" t="str">
        <f>'P '!A14</f>
        <v>GÖLBAŞI BLD.SPOR</v>
      </c>
      <c r="B15" s="48" t="str">
        <f>'P '!E14</f>
        <v>BAY</v>
      </c>
      <c r="C15" s="49" t="str">
        <f>T!F7</f>
        <v>--</v>
      </c>
      <c r="D15" s="49" t="str">
        <f>T!F11</f>
        <v>--</v>
      </c>
      <c r="E15" s="50"/>
      <c r="F15" s="48" t="str">
        <f>'P '!J14</f>
        <v>ANKARA GAZİSPOR</v>
      </c>
      <c r="G15" s="48" t="str">
        <f>'P '!N14</f>
        <v>BAY</v>
      </c>
      <c r="H15" s="49" t="str">
        <f>T!G6</f>
        <v>--</v>
      </c>
      <c r="I15" s="49" t="str">
        <f>T!G11</f>
        <v>--</v>
      </c>
      <c r="J15" s="46"/>
      <c r="K15" s="53"/>
      <c r="L15" s="53"/>
      <c r="M15" s="50"/>
      <c r="N15" s="50"/>
    </row>
    <row r="16" spans="1:14" ht="20.25" customHeight="1">
      <c r="A16" s="51"/>
      <c r="B16" s="51"/>
      <c r="C16" s="50"/>
      <c r="D16" s="50"/>
      <c r="E16" s="50"/>
      <c r="F16" s="51"/>
      <c r="G16" s="51"/>
      <c r="H16" s="50"/>
      <c r="I16" s="50"/>
      <c r="J16" s="52"/>
      <c r="K16" s="53"/>
      <c r="L16" s="53"/>
      <c r="M16" s="50"/>
      <c r="N16" s="50"/>
    </row>
    <row r="17" spans="1:15" ht="20.25" customHeight="1">
      <c r="A17" s="143"/>
      <c r="B17" s="143"/>
      <c r="C17" s="143"/>
      <c r="D17" s="143"/>
      <c r="E17" s="98"/>
      <c r="F17" s="143"/>
      <c r="G17" s="143"/>
      <c r="H17" s="143"/>
      <c r="I17" s="143"/>
      <c r="J17" s="46"/>
      <c r="K17" s="148"/>
      <c r="L17" s="148"/>
      <c r="M17" s="148"/>
      <c r="N17" s="148"/>
      <c r="O17" s="13"/>
    </row>
    <row r="18" spans="1:15" ht="15" customHeight="1">
      <c r="A18" s="143"/>
      <c r="B18" s="143"/>
      <c r="C18" s="143"/>
      <c r="D18" s="143"/>
      <c r="E18" s="98"/>
      <c r="F18" s="143"/>
      <c r="G18" s="143"/>
      <c r="H18" s="143"/>
      <c r="I18" s="143"/>
      <c r="J18" s="46"/>
      <c r="K18" s="148"/>
      <c r="L18" s="148"/>
      <c r="M18" s="148"/>
      <c r="N18" s="148"/>
      <c r="O18" s="13"/>
    </row>
    <row r="19" spans="1:15" ht="15" customHeight="1">
      <c r="A19" s="143"/>
      <c r="B19" s="143"/>
      <c r="C19" s="143"/>
      <c r="D19" s="143"/>
      <c r="E19" s="98"/>
      <c r="F19" s="143"/>
      <c r="G19" s="143"/>
      <c r="H19" s="143"/>
      <c r="I19" s="143"/>
      <c r="J19" s="46"/>
      <c r="K19" s="148"/>
      <c r="L19" s="148"/>
      <c r="M19" s="148"/>
      <c r="N19" s="148"/>
      <c r="O19" s="13"/>
    </row>
    <row r="20" spans="1:15" ht="21" customHeight="1">
      <c r="A20" s="51"/>
      <c r="B20" s="51"/>
      <c r="C20" s="50"/>
      <c r="D20" s="50"/>
      <c r="E20" s="54"/>
      <c r="F20" s="51"/>
      <c r="G20" s="51"/>
      <c r="H20" s="50"/>
      <c r="I20" s="50"/>
      <c r="J20" s="46"/>
      <c r="K20" s="53"/>
      <c r="L20" s="53"/>
      <c r="M20" s="50"/>
      <c r="N20" s="50"/>
      <c r="O20" s="13"/>
    </row>
    <row r="21" spans="1:15" ht="21" customHeight="1">
      <c r="A21" s="51"/>
      <c r="B21" s="51"/>
      <c r="C21" s="50"/>
      <c r="D21" s="50"/>
      <c r="E21" s="54"/>
      <c r="F21" s="51"/>
      <c r="G21" s="51"/>
      <c r="H21" s="50"/>
      <c r="I21" s="50"/>
      <c r="J21" s="46"/>
      <c r="K21" s="53"/>
      <c r="L21" s="53"/>
      <c r="M21" s="50"/>
      <c r="N21" s="50"/>
      <c r="O21" s="13"/>
    </row>
    <row r="22" spans="1:15" ht="21" customHeight="1">
      <c r="A22" s="51"/>
      <c r="B22" s="51"/>
      <c r="C22" s="50"/>
      <c r="D22" s="50"/>
      <c r="E22" s="54"/>
      <c r="F22" s="51"/>
      <c r="G22" s="51"/>
      <c r="H22" s="50"/>
      <c r="I22" s="50"/>
      <c r="J22" s="46"/>
      <c r="K22" s="53"/>
      <c r="L22" s="53"/>
      <c r="M22" s="50"/>
      <c r="N22" s="50"/>
      <c r="O22" s="13"/>
    </row>
    <row r="23" spans="1:15" ht="15" customHeight="1">
      <c r="A23" s="51"/>
      <c r="B23" s="51"/>
      <c r="C23" s="50"/>
      <c r="D23" s="50"/>
      <c r="E23" s="50"/>
      <c r="F23" s="51"/>
      <c r="G23" s="51"/>
      <c r="H23" s="50"/>
      <c r="I23" s="50"/>
      <c r="J23" s="52"/>
      <c r="K23" s="53"/>
      <c r="L23" s="53"/>
      <c r="M23" s="50"/>
      <c r="N23" s="50"/>
    </row>
    <row r="24" spans="1:15" ht="20.25" customHeight="1">
      <c r="A24" s="143"/>
      <c r="B24" s="143"/>
      <c r="C24" s="143"/>
      <c r="D24" s="143"/>
      <c r="E24" s="98"/>
      <c r="F24" s="143"/>
      <c r="G24" s="143"/>
      <c r="H24" s="143"/>
      <c r="I24" s="143"/>
      <c r="J24" s="82"/>
      <c r="K24" s="143"/>
      <c r="L24" s="143"/>
      <c r="M24" s="143"/>
      <c r="N24" s="143"/>
      <c r="O24" s="13"/>
    </row>
    <row r="25" spans="1:15" ht="15" customHeight="1">
      <c r="A25" s="143"/>
      <c r="B25" s="143"/>
      <c r="C25" s="143"/>
      <c r="D25" s="143"/>
      <c r="E25" s="98"/>
      <c r="F25" s="143"/>
      <c r="G25" s="143"/>
      <c r="H25" s="143"/>
      <c r="I25" s="143"/>
      <c r="J25" s="82"/>
      <c r="K25" s="148"/>
      <c r="L25" s="148"/>
      <c r="M25" s="148"/>
      <c r="N25" s="148"/>
      <c r="O25" s="13"/>
    </row>
    <row r="26" spans="1:15" ht="15" customHeight="1">
      <c r="A26" s="143"/>
      <c r="B26" s="143"/>
      <c r="C26" s="143"/>
      <c r="D26" s="143"/>
      <c r="E26" s="98"/>
      <c r="F26" s="143"/>
      <c r="G26" s="143"/>
      <c r="H26" s="143"/>
      <c r="I26" s="143"/>
      <c r="J26" s="82"/>
      <c r="K26" s="148"/>
      <c r="L26" s="148"/>
      <c r="M26" s="148"/>
      <c r="N26" s="148"/>
      <c r="O26" s="13"/>
    </row>
    <row r="27" spans="1:15" ht="21" customHeight="1">
      <c r="A27" s="51"/>
      <c r="B27" s="51"/>
      <c r="C27" s="50"/>
      <c r="D27" s="50"/>
      <c r="E27" s="98"/>
      <c r="F27" s="51"/>
      <c r="G27" s="51"/>
      <c r="H27" s="50"/>
      <c r="I27" s="50"/>
      <c r="J27" s="82"/>
      <c r="K27" s="53"/>
      <c r="L27" s="53"/>
      <c r="M27" s="50"/>
      <c r="N27" s="50"/>
      <c r="O27" s="13"/>
    </row>
    <row r="28" spans="1:15" ht="21" customHeight="1">
      <c r="A28" s="51"/>
      <c r="B28" s="51"/>
      <c r="C28" s="50"/>
      <c r="D28" s="50"/>
      <c r="E28" s="50"/>
      <c r="F28" s="51"/>
      <c r="G28" s="51"/>
      <c r="H28" s="50"/>
      <c r="I28" s="50"/>
      <c r="J28" s="82"/>
      <c r="K28" s="53"/>
      <c r="L28" s="53"/>
      <c r="M28" s="50"/>
      <c r="N28" s="50"/>
      <c r="O28" s="13"/>
    </row>
    <row r="29" spans="1:15" ht="21" customHeight="1">
      <c r="A29" s="51"/>
      <c r="B29" s="51"/>
      <c r="C29" s="50"/>
      <c r="D29" s="50"/>
      <c r="E29" s="50"/>
      <c r="F29" s="51"/>
      <c r="G29" s="51"/>
      <c r="H29" s="50"/>
      <c r="I29" s="50"/>
      <c r="J29" s="82"/>
      <c r="K29" s="53"/>
      <c r="L29" s="53"/>
      <c r="M29" s="50"/>
      <c r="N29" s="50"/>
      <c r="O29" s="13"/>
    </row>
    <row r="30" spans="1:15" ht="15" customHeight="1">
      <c r="A30" s="51"/>
      <c r="B30" s="51"/>
      <c r="C30" s="50"/>
      <c r="D30" s="50"/>
      <c r="E30" s="50"/>
      <c r="F30" s="51"/>
      <c r="G30" s="51"/>
      <c r="H30" s="50"/>
      <c r="I30" s="50"/>
      <c r="J30" s="52"/>
      <c r="K30" s="53"/>
      <c r="L30" s="53"/>
      <c r="M30" s="50"/>
      <c r="N30" s="50"/>
      <c r="O30" s="13"/>
    </row>
    <row r="31" spans="1:15" ht="20.25" customHeight="1">
      <c r="A31" s="143"/>
      <c r="B31" s="143"/>
      <c r="C31" s="143"/>
      <c r="D31" s="143"/>
      <c r="E31" s="50"/>
      <c r="F31" s="143"/>
      <c r="G31" s="143"/>
      <c r="H31" s="143"/>
      <c r="I31" s="143"/>
      <c r="J31" s="52"/>
      <c r="K31" s="53"/>
      <c r="L31" s="53"/>
      <c r="M31" s="50"/>
      <c r="N31" s="50"/>
      <c r="O31" s="13"/>
    </row>
    <row r="32" spans="1:15" ht="15" customHeight="1">
      <c r="A32" s="158" t="s">
        <v>30</v>
      </c>
      <c r="B32" s="158"/>
      <c r="C32" s="158"/>
      <c r="D32" s="158"/>
      <c r="E32" s="50"/>
      <c r="F32" s="143"/>
      <c r="G32" s="143"/>
      <c r="H32" s="143"/>
      <c r="I32" s="143"/>
      <c r="J32" s="52"/>
      <c r="K32" s="157" t="s">
        <v>31</v>
      </c>
      <c r="L32" s="157"/>
      <c r="M32" s="157"/>
      <c r="N32" s="157"/>
      <c r="O32" s="13"/>
    </row>
    <row r="33" spans="1:15" ht="15" customHeight="1">
      <c r="A33" s="158"/>
      <c r="B33" s="158"/>
      <c r="C33" s="158"/>
      <c r="D33" s="158"/>
      <c r="E33" s="50"/>
      <c r="F33" s="143"/>
      <c r="G33" s="143"/>
      <c r="H33" s="143"/>
      <c r="I33" s="143"/>
      <c r="J33" s="52"/>
      <c r="K33" s="157"/>
      <c r="L33" s="157"/>
      <c r="M33" s="157"/>
      <c r="N33" s="157"/>
      <c r="O33" s="13"/>
    </row>
    <row r="34" spans="1:15" ht="21" customHeight="1">
      <c r="A34" s="158"/>
      <c r="B34" s="158"/>
      <c r="C34" s="158"/>
      <c r="D34" s="158"/>
      <c r="E34" s="50"/>
      <c r="F34" s="51"/>
      <c r="G34" s="51"/>
      <c r="H34" s="50"/>
      <c r="I34" s="50"/>
      <c r="J34" s="52"/>
      <c r="K34" s="157"/>
      <c r="L34" s="157"/>
      <c r="M34" s="157"/>
      <c r="N34" s="157"/>
      <c r="O34" s="13"/>
    </row>
    <row r="35" spans="1:15" ht="21" customHeight="1">
      <c r="A35" s="51"/>
      <c r="B35" s="51"/>
      <c r="C35" s="50"/>
      <c r="D35" s="50"/>
      <c r="E35" s="50"/>
      <c r="F35" s="51"/>
      <c r="G35" s="51"/>
      <c r="H35" s="50"/>
      <c r="I35" s="50"/>
      <c r="J35" s="52"/>
      <c r="K35" s="55"/>
      <c r="L35" s="53"/>
      <c r="M35" s="50"/>
      <c r="N35" s="50"/>
      <c r="O35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4">
    <mergeCell ref="A24:D24"/>
    <mergeCell ref="A25:B26"/>
    <mergeCell ref="C25:D26"/>
    <mergeCell ref="F24:I24"/>
    <mergeCell ref="A31:D31"/>
    <mergeCell ref="F31:I31"/>
    <mergeCell ref="F25:G26"/>
    <mergeCell ref="H25:I26"/>
    <mergeCell ref="K32:N34"/>
    <mergeCell ref="M25:N26"/>
    <mergeCell ref="A32:D34"/>
    <mergeCell ref="F4:G5"/>
    <mergeCell ref="K17:N17"/>
    <mergeCell ref="F18:G19"/>
    <mergeCell ref="H18:I19"/>
    <mergeCell ref="F32:G33"/>
    <mergeCell ref="H32:I33"/>
    <mergeCell ref="K24:N24"/>
    <mergeCell ref="K25:L26"/>
    <mergeCell ref="M18:N19"/>
    <mergeCell ref="A17:D17"/>
    <mergeCell ref="A11:B12"/>
    <mergeCell ref="A18:B19"/>
    <mergeCell ref="F17:I17"/>
    <mergeCell ref="A1:N1"/>
    <mergeCell ref="K10:N10"/>
    <mergeCell ref="H4:I5"/>
    <mergeCell ref="A4:B5"/>
    <mergeCell ref="C4:D5"/>
    <mergeCell ref="A3:D3"/>
    <mergeCell ref="K3:N3"/>
    <mergeCell ref="K4:L5"/>
    <mergeCell ref="A2:N2"/>
    <mergeCell ref="F3:I3"/>
    <mergeCell ref="H11:I12"/>
    <mergeCell ref="C18:D19"/>
    <mergeCell ref="C11:D12"/>
    <mergeCell ref="M4:N5"/>
    <mergeCell ref="K11:L12"/>
    <mergeCell ref="M11:N12"/>
    <mergeCell ref="F11:G12"/>
    <mergeCell ref="A10:D10"/>
    <mergeCell ref="F10:I10"/>
    <mergeCell ref="K18:L19"/>
  </mergeCells>
  <phoneticPr fontId="0" type="noConversion"/>
  <printOptions horizontalCentered="1"/>
  <pageMargins left="0.24" right="0" top="0.81" bottom="0" header="0.83" footer="0.25"/>
  <pageSetup paperSize="9" scale="70" orientation="landscape" r:id="rId2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8"/>
  <sheetViews>
    <sheetView zoomScale="75" zoomScaleNormal="75" zoomScaleSheetLayoutView="100" workbookViewId="0">
      <selection activeCell="B11" sqref="B11:J15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2.GRUP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15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F!A6</f>
        <v>ANKARA GAZİSPOR</v>
      </c>
      <c r="C5" s="160" t="str">
        <f>F!B6</f>
        <v>ÇAYYOLU SPOR</v>
      </c>
      <c r="D5" s="160"/>
      <c r="E5" s="160"/>
      <c r="F5" s="160"/>
      <c r="G5" s="160"/>
      <c r="H5" s="160"/>
      <c r="I5" s="23">
        <f>F!C6</f>
        <v>0</v>
      </c>
      <c r="J5" s="23">
        <f>F!D6</f>
        <v>0</v>
      </c>
    </row>
    <row r="6" spans="1:10" ht="30" customHeight="1">
      <c r="A6" s="22">
        <v>2</v>
      </c>
      <c r="B6" s="87" t="str">
        <f>F!A7</f>
        <v>ULUBEY SPOR</v>
      </c>
      <c r="C6" s="160" t="str">
        <f>F!B7</f>
        <v>GÖLBAŞI BLD.SPOR</v>
      </c>
      <c r="D6" s="160"/>
      <c r="E6" s="160"/>
      <c r="F6" s="160"/>
      <c r="G6" s="160"/>
      <c r="H6" s="160"/>
      <c r="I6" s="23">
        <f>F!C7</f>
        <v>0</v>
      </c>
      <c r="J6" s="23">
        <f>F!D7</f>
        <v>0</v>
      </c>
    </row>
    <row r="7" spans="1:10" ht="30" customHeight="1">
      <c r="A7" s="22">
        <v>3</v>
      </c>
      <c r="B7" s="87" t="str">
        <f>F!A8</f>
        <v>GAZİ EĞİTİM SPOR</v>
      </c>
      <c r="C7" s="160" t="str">
        <f>F!B8</f>
        <v>BAY</v>
      </c>
      <c r="D7" s="160"/>
      <c r="E7" s="160"/>
      <c r="F7" s="160"/>
      <c r="G7" s="160"/>
      <c r="H7" s="160"/>
      <c r="I7" s="23" t="str">
        <f>F!C8</f>
        <v>--</v>
      </c>
      <c r="J7" s="23" t="str">
        <f>F!D8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GÖLBAŞI BLD.SPOR</v>
      </c>
      <c r="C11" s="93">
        <f>D11+E11+F11</f>
        <v>1</v>
      </c>
      <c r="D11" s="24">
        <f>S.!C5</f>
        <v>0</v>
      </c>
      <c r="E11" s="24">
        <f>S.!D5</f>
        <v>1</v>
      </c>
      <c r="F11" s="24">
        <f>S.!E5</f>
        <v>0</v>
      </c>
      <c r="G11" s="24">
        <f>S.!C15</f>
        <v>0</v>
      </c>
      <c r="H11" s="24">
        <f>S.!D15</f>
        <v>0</v>
      </c>
      <c r="I11" s="93">
        <f>(D11*3)+(E11*1)+(F11*0)</f>
        <v>1</v>
      </c>
      <c r="J11" s="93">
        <f>G11-H11</f>
        <v>0</v>
      </c>
    </row>
    <row r="12" spans="1:10" ht="30" customHeight="1">
      <c r="A12" s="93">
        <v>2</v>
      </c>
      <c r="B12" s="38" t="str">
        <f>T!B6</f>
        <v>ANKARA GAZİSPOR</v>
      </c>
      <c r="C12" s="93">
        <f>D12+E12+F12</f>
        <v>1</v>
      </c>
      <c r="D12" s="24">
        <f>S.!C4</f>
        <v>0</v>
      </c>
      <c r="E12" s="24">
        <f>S.!D4</f>
        <v>1</v>
      </c>
      <c r="F12" s="24">
        <f>S.!E4</f>
        <v>0</v>
      </c>
      <c r="G12" s="24">
        <f>S.!C14</f>
        <v>0</v>
      </c>
      <c r="H12" s="24">
        <f>S.!D14</f>
        <v>0</v>
      </c>
      <c r="I12" s="93">
        <f>(D12*3)+(E12*1)+(F12*0)</f>
        <v>1</v>
      </c>
      <c r="J12" s="93">
        <f>G12-H12</f>
        <v>0</v>
      </c>
    </row>
    <row r="13" spans="1:10" ht="30" customHeight="1">
      <c r="A13" s="93">
        <v>3</v>
      </c>
      <c r="B13" s="38" t="str">
        <f>T!B9</f>
        <v>ÇAYYOLU SPOR</v>
      </c>
      <c r="C13" s="93">
        <f>D13+E13+F13</f>
        <v>1</v>
      </c>
      <c r="D13" s="24">
        <f>S.!C7</f>
        <v>0</v>
      </c>
      <c r="E13" s="24">
        <f>S.!D7</f>
        <v>1</v>
      </c>
      <c r="F13" s="24">
        <f>S.!E7</f>
        <v>0</v>
      </c>
      <c r="G13" s="24">
        <f>S.!C17</f>
        <v>0</v>
      </c>
      <c r="H13" s="24">
        <f>S.!D17</f>
        <v>0</v>
      </c>
      <c r="I13" s="93">
        <f>(D13*3)+(E13*1)+(F13*0)</f>
        <v>1</v>
      </c>
      <c r="J13" s="93">
        <f>G13-H13</f>
        <v>0</v>
      </c>
    </row>
    <row r="14" spans="1:10" ht="30" customHeight="1">
      <c r="A14" s="93">
        <v>4</v>
      </c>
      <c r="B14" s="38" t="str">
        <f>T!B10</f>
        <v>GAZİ EĞİTİM SPOR</v>
      </c>
      <c r="C14" s="93">
        <f>D14+E14+F14</f>
        <v>0</v>
      </c>
      <c r="D14" s="24">
        <f>S.!C8</f>
        <v>0</v>
      </c>
      <c r="E14" s="24">
        <f>S.!D8</f>
        <v>0</v>
      </c>
      <c r="F14" s="24">
        <f>S.!E8</f>
        <v>0</v>
      </c>
      <c r="G14" s="24">
        <f>S.!C18</f>
        <v>0</v>
      </c>
      <c r="H14" s="24">
        <f>S.!D18</f>
        <v>0</v>
      </c>
      <c r="I14" s="93">
        <f>(D14*3)+(E14*1)+(F14*0)</f>
        <v>0</v>
      </c>
      <c r="J14" s="93">
        <f>G14-H14</f>
        <v>0</v>
      </c>
    </row>
    <row r="15" spans="1:10" ht="30" customHeight="1">
      <c r="A15" s="93">
        <v>5</v>
      </c>
      <c r="B15" s="38" t="str">
        <f>T!B8</f>
        <v>ULUBEY SPOR</v>
      </c>
      <c r="C15" s="93">
        <f>D15+E15+F15</f>
        <v>1</v>
      </c>
      <c r="D15" s="24">
        <f>S.!C6</f>
        <v>0</v>
      </c>
      <c r="E15" s="24">
        <f>S.!D6</f>
        <v>1</v>
      </c>
      <c r="F15" s="24">
        <f>S.!E6</f>
        <v>0</v>
      </c>
      <c r="G15" s="24">
        <f>S.!C16</f>
        <v>0</v>
      </c>
      <c r="H15" s="24">
        <f>S.!D16</f>
        <v>0</v>
      </c>
      <c r="I15" s="93">
        <f>(D15*3)+(E15*1)+(F15*0)</f>
        <v>1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2"/>
      <c r="C33" s="4"/>
      <c r="D33" s="4"/>
      <c r="E33" s="6"/>
      <c r="F33" s="6"/>
      <c r="G33" s="6"/>
      <c r="H33" s="6"/>
    </row>
    <row r="34" spans="2:8" ht="15" customHeight="1">
      <c r="B34" s="2"/>
      <c r="C34" s="4"/>
      <c r="D34" s="4"/>
      <c r="E34" s="4"/>
      <c r="F34" s="4"/>
      <c r="G34" s="4"/>
      <c r="H34" s="4"/>
    </row>
    <row r="35" spans="2:8" ht="15" customHeight="1">
      <c r="B35" s="5"/>
      <c r="C35" s="4"/>
      <c r="D35" s="4"/>
      <c r="E35" s="6"/>
      <c r="F35" s="6"/>
      <c r="G35" s="6"/>
      <c r="H35" s="6"/>
    </row>
    <row r="36" spans="2:8">
      <c r="B36" s="13"/>
      <c r="C36" s="13"/>
    </row>
    <row r="37" spans="2:8">
      <c r="B37" s="13"/>
      <c r="C37" s="13"/>
    </row>
    <row r="38" spans="2:8">
      <c r="B38" s="13"/>
      <c r="C38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="75" zoomScaleNormal="75" zoomScaleSheetLayoutView="100" workbookViewId="0">
      <selection activeCell="P10" sqref="P10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2.GRUP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16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F!F6</f>
        <v>GAZİ EĞİTİM SPOR</v>
      </c>
      <c r="C5" s="160" t="str">
        <f>F!G6</f>
        <v>ULUBEY SPOR</v>
      </c>
      <c r="D5" s="160"/>
      <c r="E5" s="160"/>
      <c r="F5" s="160"/>
      <c r="G5" s="160"/>
      <c r="H5" s="160"/>
      <c r="I5" s="23">
        <f>F!H6</f>
        <v>0</v>
      </c>
      <c r="J5" s="23">
        <f>F!I6</f>
        <v>0</v>
      </c>
    </row>
    <row r="6" spans="1:10" ht="30" customHeight="1">
      <c r="A6" s="22">
        <v>2</v>
      </c>
      <c r="B6" s="87" t="str">
        <f>F!F7</f>
        <v>GÖLBAŞI BLD.SPOR</v>
      </c>
      <c r="C6" s="160" t="str">
        <f>F!G7</f>
        <v>ANKARA GAZİSPOR</v>
      </c>
      <c r="D6" s="160"/>
      <c r="E6" s="160"/>
      <c r="F6" s="160"/>
      <c r="G6" s="160"/>
      <c r="H6" s="160"/>
      <c r="I6" s="23">
        <f>F!H7</f>
        <v>0</v>
      </c>
      <c r="J6" s="23">
        <f>F!I7</f>
        <v>0</v>
      </c>
    </row>
    <row r="7" spans="1:10" ht="30" customHeight="1">
      <c r="A7" s="22">
        <v>3</v>
      </c>
      <c r="B7" s="87" t="str">
        <f>F!F8</f>
        <v>ÇAYYOLU SPOR</v>
      </c>
      <c r="C7" s="160" t="str">
        <f>F!G8</f>
        <v>BAY</v>
      </c>
      <c r="D7" s="160"/>
      <c r="E7" s="160"/>
      <c r="F7" s="160"/>
      <c r="G7" s="160"/>
      <c r="H7" s="160"/>
      <c r="I7" s="23" t="str">
        <f>F!H8</f>
        <v>--</v>
      </c>
      <c r="J7" s="23" t="str">
        <f>F!I8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GÖLBAŞI BLD.SPOR</v>
      </c>
      <c r="C11" s="93">
        <f>D11+E11+F11</f>
        <v>2</v>
      </c>
      <c r="D11" s="24">
        <f>S.!F5</f>
        <v>0</v>
      </c>
      <c r="E11" s="24">
        <f>S.!G5</f>
        <v>2</v>
      </c>
      <c r="F11" s="24">
        <f>S.!H5</f>
        <v>0</v>
      </c>
      <c r="G11" s="24">
        <f>S.!E15</f>
        <v>0</v>
      </c>
      <c r="H11" s="24">
        <f>S.!F15</f>
        <v>0</v>
      </c>
      <c r="I11" s="93">
        <f>(D11*3)+(E11*1)+(F11*0)</f>
        <v>2</v>
      </c>
      <c r="J11" s="93">
        <f>G11-H11</f>
        <v>0</v>
      </c>
    </row>
    <row r="12" spans="1:10" ht="30" customHeight="1">
      <c r="A12" s="93">
        <v>2</v>
      </c>
      <c r="B12" s="38" t="str">
        <f>T!B8</f>
        <v>ULUBEY SPOR</v>
      </c>
      <c r="C12" s="93">
        <f>D12+E12+F12</f>
        <v>2</v>
      </c>
      <c r="D12" s="24">
        <f>S.!F6</f>
        <v>0</v>
      </c>
      <c r="E12" s="24">
        <f>S.!G6</f>
        <v>2</v>
      </c>
      <c r="F12" s="24">
        <f>S.!H6</f>
        <v>0</v>
      </c>
      <c r="G12" s="24">
        <f>S.!E16</f>
        <v>0</v>
      </c>
      <c r="H12" s="24">
        <f>S.!F16</f>
        <v>0</v>
      </c>
      <c r="I12" s="93">
        <f>(D12*3)+(E12*1)+(F12*0)</f>
        <v>2</v>
      </c>
      <c r="J12" s="93">
        <f>G12-H12</f>
        <v>0</v>
      </c>
    </row>
    <row r="13" spans="1:10" ht="30" customHeight="1">
      <c r="A13" s="93">
        <v>3</v>
      </c>
      <c r="B13" s="38" t="str">
        <f>T!B9</f>
        <v>ÇAYYOLU SPOR</v>
      </c>
      <c r="C13" s="93">
        <f>D13+E13+F13</f>
        <v>1</v>
      </c>
      <c r="D13" s="24">
        <f>S.!F7</f>
        <v>0</v>
      </c>
      <c r="E13" s="24">
        <f>S.!G7</f>
        <v>1</v>
      </c>
      <c r="F13" s="24">
        <f>S.!H7</f>
        <v>0</v>
      </c>
      <c r="G13" s="24">
        <f>S.!E17</f>
        <v>0</v>
      </c>
      <c r="H13" s="24">
        <f>S.!F17</f>
        <v>0</v>
      </c>
      <c r="I13" s="93">
        <f>(D13*3)+(E13*1)+(F13*0)</f>
        <v>1</v>
      </c>
      <c r="J13" s="93">
        <f>G13-H13</f>
        <v>0</v>
      </c>
    </row>
    <row r="14" spans="1:10" ht="30" customHeight="1">
      <c r="A14" s="93">
        <v>4</v>
      </c>
      <c r="B14" s="38" t="str">
        <f>T!B6</f>
        <v>ANKARA GAZİSPOR</v>
      </c>
      <c r="C14" s="93">
        <f>D14+E14+F14</f>
        <v>2</v>
      </c>
      <c r="D14" s="24">
        <f>S.!F4</f>
        <v>0</v>
      </c>
      <c r="E14" s="24">
        <f>S.!G4</f>
        <v>2</v>
      </c>
      <c r="F14" s="24">
        <f>S.!H4</f>
        <v>0</v>
      </c>
      <c r="G14" s="24">
        <f>S.!E14</f>
        <v>0</v>
      </c>
      <c r="H14" s="24">
        <f>S.!F14</f>
        <v>0</v>
      </c>
      <c r="I14" s="93">
        <f>(D14*3)+(E14*1)+(F14*0)</f>
        <v>2</v>
      </c>
      <c r="J14" s="93">
        <f>G14-H14</f>
        <v>0</v>
      </c>
    </row>
    <row r="15" spans="1:10" ht="30" customHeight="1">
      <c r="A15" s="93">
        <v>5</v>
      </c>
      <c r="B15" s="38" t="str">
        <f>T!B10</f>
        <v>GAZİ EĞİTİM SPOR</v>
      </c>
      <c r="C15" s="93">
        <f>D15+E15+F15</f>
        <v>1</v>
      </c>
      <c r="D15" s="24">
        <f>S.!F8</f>
        <v>0</v>
      </c>
      <c r="E15" s="24">
        <f>S.!G8</f>
        <v>1</v>
      </c>
      <c r="F15" s="24">
        <f>S.!H8</f>
        <v>0</v>
      </c>
      <c r="G15" s="24">
        <f>S.!E18</f>
        <v>0</v>
      </c>
      <c r="H15" s="24">
        <f>S.!F18</f>
        <v>0</v>
      </c>
      <c r="I15" s="93">
        <f>(D15*3)+(E15*1)+(F15*0)</f>
        <v>1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99"/>
      <c r="C33" s="99"/>
      <c r="D33" s="99"/>
      <c r="E33" s="99"/>
      <c r="F33" s="99"/>
      <c r="G33" s="99"/>
      <c r="H33" s="99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9"/>
  <sheetViews>
    <sheetView zoomScale="75" zoomScaleNormal="75" zoomScaleSheetLayoutView="100" workbookViewId="0">
      <selection activeCell="N11" sqref="N11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2.GRUP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17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F!K6</f>
        <v>ÇAYYOLU SPOR</v>
      </c>
      <c r="C5" s="160" t="str">
        <f>F!L6</f>
        <v>GÖLBAŞI BLD.SPOR</v>
      </c>
      <c r="D5" s="160"/>
      <c r="E5" s="160"/>
      <c r="F5" s="160"/>
      <c r="G5" s="160"/>
      <c r="H5" s="160"/>
      <c r="I5" s="23">
        <f>F!M6</f>
        <v>0</v>
      </c>
      <c r="J5" s="23">
        <f>F!N6</f>
        <v>0</v>
      </c>
    </row>
    <row r="6" spans="1:10" ht="30" customHeight="1">
      <c r="A6" s="22">
        <v>2</v>
      </c>
      <c r="B6" s="87" t="str">
        <f>F!K7</f>
        <v>ANKARA GAZİSPOR</v>
      </c>
      <c r="C6" s="160" t="str">
        <f>F!L7</f>
        <v>GAZİ EĞİTİM SPOR</v>
      </c>
      <c r="D6" s="160"/>
      <c r="E6" s="160"/>
      <c r="F6" s="160"/>
      <c r="G6" s="160"/>
      <c r="H6" s="160"/>
      <c r="I6" s="23">
        <f>F!M7</f>
        <v>0</v>
      </c>
      <c r="J6" s="23">
        <f>F!N7</f>
        <v>0</v>
      </c>
    </row>
    <row r="7" spans="1:10" ht="30" customHeight="1">
      <c r="A7" s="22">
        <v>3</v>
      </c>
      <c r="B7" s="87" t="str">
        <f>F!K8</f>
        <v>ULUBEY SPOR</v>
      </c>
      <c r="C7" s="160" t="str">
        <f>F!L8</f>
        <v>BAY</v>
      </c>
      <c r="D7" s="160"/>
      <c r="E7" s="160"/>
      <c r="F7" s="160"/>
      <c r="G7" s="160"/>
      <c r="H7" s="160"/>
      <c r="I7" s="23" t="str">
        <f>F!M8</f>
        <v>--</v>
      </c>
      <c r="J7" s="23" t="str">
        <f>F!N8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GÖLBAŞI BLD.SPOR</v>
      </c>
      <c r="C11" s="93">
        <f>D11+E11+F11</f>
        <v>3</v>
      </c>
      <c r="D11" s="24">
        <f>S.!I5</f>
        <v>0</v>
      </c>
      <c r="E11" s="24">
        <f>S.!J5</f>
        <v>3</v>
      </c>
      <c r="F11" s="24">
        <f>S.!K5</f>
        <v>0</v>
      </c>
      <c r="G11" s="24">
        <f>S.!G15</f>
        <v>0</v>
      </c>
      <c r="H11" s="24">
        <f>S.!H15</f>
        <v>0</v>
      </c>
      <c r="I11" s="93">
        <f>(D11*3)+(E11*1)+(F11*0)</f>
        <v>3</v>
      </c>
      <c r="J11" s="93">
        <f>G11-H11</f>
        <v>0</v>
      </c>
    </row>
    <row r="12" spans="1:10" ht="30" customHeight="1">
      <c r="A12" s="93">
        <v>2</v>
      </c>
      <c r="B12" s="38" t="str">
        <f>T!B10</f>
        <v>GAZİ EĞİTİM SPOR</v>
      </c>
      <c r="C12" s="93">
        <f>D12+E12+F12</f>
        <v>2</v>
      </c>
      <c r="D12" s="24">
        <f>S.!I8</f>
        <v>0</v>
      </c>
      <c r="E12" s="24">
        <f>S.!J8</f>
        <v>2</v>
      </c>
      <c r="F12" s="24">
        <f>S.!K8</f>
        <v>0</v>
      </c>
      <c r="G12" s="24">
        <f>S.!G18</f>
        <v>0</v>
      </c>
      <c r="H12" s="24">
        <f>S.!H18</f>
        <v>0</v>
      </c>
      <c r="I12" s="93">
        <f>(D12*3)+(E12*1)+(F12*0)</f>
        <v>2</v>
      </c>
      <c r="J12" s="93">
        <f>G12-H12</f>
        <v>0</v>
      </c>
    </row>
    <row r="13" spans="1:10" ht="30" customHeight="1">
      <c r="A13" s="93">
        <v>3</v>
      </c>
      <c r="B13" s="38" t="str">
        <f>T!B8</f>
        <v>ULUBEY SPOR</v>
      </c>
      <c r="C13" s="93">
        <f>D13+E13+F13</f>
        <v>2</v>
      </c>
      <c r="D13" s="24">
        <f>S.!I6</f>
        <v>0</v>
      </c>
      <c r="E13" s="24">
        <f>S.!J6</f>
        <v>2</v>
      </c>
      <c r="F13" s="24">
        <f>S.!K6</f>
        <v>0</v>
      </c>
      <c r="G13" s="24">
        <f>S.!G16</f>
        <v>0</v>
      </c>
      <c r="H13" s="24">
        <f>S.!H16</f>
        <v>0</v>
      </c>
      <c r="I13" s="93">
        <f>(D13*3)+(E13*1)+(F13*0)</f>
        <v>2</v>
      </c>
      <c r="J13" s="93">
        <f>G13-H13</f>
        <v>0</v>
      </c>
    </row>
    <row r="14" spans="1:10" ht="30" customHeight="1">
      <c r="A14" s="93">
        <v>4</v>
      </c>
      <c r="B14" s="38" t="str">
        <f>T!B9</f>
        <v>ÇAYYOLU SPOR</v>
      </c>
      <c r="C14" s="93">
        <f>D14+E14+F14</f>
        <v>2</v>
      </c>
      <c r="D14" s="24">
        <f>S.!I7</f>
        <v>0</v>
      </c>
      <c r="E14" s="24">
        <f>S.!J7</f>
        <v>2</v>
      </c>
      <c r="F14" s="24">
        <f>S.!K7</f>
        <v>0</v>
      </c>
      <c r="G14" s="24">
        <f>S.!G17</f>
        <v>0</v>
      </c>
      <c r="H14" s="24">
        <f>S.!H17</f>
        <v>0</v>
      </c>
      <c r="I14" s="93">
        <f>(D14*3)+(E14*1)+(F14*0)</f>
        <v>2</v>
      </c>
      <c r="J14" s="93">
        <f>G14-H14</f>
        <v>0</v>
      </c>
    </row>
    <row r="15" spans="1:10" ht="30" customHeight="1">
      <c r="A15" s="93">
        <v>5</v>
      </c>
      <c r="B15" s="38" t="str">
        <f>T!B6</f>
        <v>ANKARA GAZİSPOR</v>
      </c>
      <c r="C15" s="93">
        <f>D15+E15+F15</f>
        <v>3</v>
      </c>
      <c r="D15" s="24">
        <f>S.!I4</f>
        <v>0</v>
      </c>
      <c r="E15" s="24">
        <f>S.!J4</f>
        <v>3</v>
      </c>
      <c r="F15" s="24">
        <f>S.!K4</f>
        <v>0</v>
      </c>
      <c r="G15" s="24">
        <f>S.!G14</f>
        <v>0</v>
      </c>
      <c r="H15" s="24">
        <f>S.!H14</f>
        <v>0</v>
      </c>
      <c r="I15" s="93">
        <f>(D15*3)+(E15*1)+(F15*0)</f>
        <v>3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99"/>
      <c r="C33" s="99"/>
      <c r="D33" s="99"/>
      <c r="E33" s="99"/>
      <c r="F33" s="99"/>
      <c r="G33" s="99"/>
      <c r="H33" s="99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36"/>
  <sheetViews>
    <sheetView zoomScale="75" zoomScaleNormal="75" zoomScaleSheetLayoutView="100" workbookViewId="0">
      <selection activeCell="P11" sqref="P11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2.GRUP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21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F!A13</f>
        <v>ULUBEY SPOR</v>
      </c>
      <c r="C5" s="160" t="str">
        <f>F!B13</f>
        <v>ANKARA GAZİSPOR</v>
      </c>
      <c r="D5" s="160"/>
      <c r="E5" s="160"/>
      <c r="F5" s="160"/>
      <c r="G5" s="160"/>
      <c r="H5" s="160"/>
      <c r="I5" s="23">
        <f>F!C13</f>
        <v>0</v>
      </c>
      <c r="J5" s="23">
        <f>F!D13</f>
        <v>0</v>
      </c>
    </row>
    <row r="6" spans="1:10" ht="30" customHeight="1">
      <c r="A6" s="22">
        <v>2</v>
      </c>
      <c r="B6" s="87" t="str">
        <f>F!A14</f>
        <v>GAZİ EĞİTİM SPOR</v>
      </c>
      <c r="C6" s="160" t="str">
        <f>F!B14</f>
        <v>ÇAYYOLU SPOR</v>
      </c>
      <c r="D6" s="160"/>
      <c r="E6" s="160"/>
      <c r="F6" s="160"/>
      <c r="G6" s="160"/>
      <c r="H6" s="160"/>
      <c r="I6" s="23">
        <f>F!C14</f>
        <v>0</v>
      </c>
      <c r="J6" s="23">
        <f>F!D14</f>
        <v>0</v>
      </c>
    </row>
    <row r="7" spans="1:10" ht="30" customHeight="1">
      <c r="A7" s="22">
        <v>3</v>
      </c>
      <c r="B7" s="87" t="str">
        <f>F!A15</f>
        <v>GÖLBAŞI BLD.SPOR</v>
      </c>
      <c r="C7" s="160" t="str">
        <f>F!B15</f>
        <v>BAY</v>
      </c>
      <c r="D7" s="160"/>
      <c r="E7" s="160"/>
      <c r="F7" s="160"/>
      <c r="G7" s="160"/>
      <c r="H7" s="160"/>
      <c r="I7" s="23" t="str">
        <f>F!C15</f>
        <v>--</v>
      </c>
      <c r="J7" s="23" t="str">
        <f>F!D15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GÖLBAŞI BLD.SPOR</v>
      </c>
      <c r="C11" s="93">
        <f>D11+E11+F11</f>
        <v>3</v>
      </c>
      <c r="D11" s="24">
        <f>S.!L5</f>
        <v>0</v>
      </c>
      <c r="E11" s="24">
        <f>S.!M5</f>
        <v>3</v>
      </c>
      <c r="F11" s="24">
        <f>S.!N5</f>
        <v>0</v>
      </c>
      <c r="G11" s="24">
        <f>S.!I15</f>
        <v>0</v>
      </c>
      <c r="H11" s="24">
        <f>S.!J15</f>
        <v>0</v>
      </c>
      <c r="I11" s="93">
        <f>(D11*3)+(E11*1)+(F11*0)</f>
        <v>3</v>
      </c>
      <c r="J11" s="93">
        <f>G11-H11</f>
        <v>0</v>
      </c>
    </row>
    <row r="12" spans="1:10" ht="30" customHeight="1">
      <c r="A12" s="93">
        <v>2</v>
      </c>
      <c r="B12" s="38" t="str">
        <f>T!B10</f>
        <v>GAZİ EĞİTİM SPOR</v>
      </c>
      <c r="C12" s="93">
        <f>D12+E12+F12</f>
        <v>3</v>
      </c>
      <c r="D12" s="24">
        <f>S.!L8</f>
        <v>0</v>
      </c>
      <c r="E12" s="24">
        <f>S.!M8</f>
        <v>3</v>
      </c>
      <c r="F12" s="24">
        <f>S.!N8</f>
        <v>0</v>
      </c>
      <c r="G12" s="24">
        <f>S.!I18</f>
        <v>0</v>
      </c>
      <c r="H12" s="24">
        <f>S.!J18</f>
        <v>0</v>
      </c>
      <c r="I12" s="93">
        <f>(D12*3)+(E12*1)+(F12*0)</f>
        <v>3</v>
      </c>
      <c r="J12" s="93">
        <f>G12-H12</f>
        <v>0</v>
      </c>
    </row>
    <row r="13" spans="1:10" ht="30" customHeight="1">
      <c r="A13" s="93">
        <v>3</v>
      </c>
      <c r="B13" s="38" t="str">
        <f>T!B8</f>
        <v>ULUBEY SPOR</v>
      </c>
      <c r="C13" s="93">
        <f>D13+E13+F13</f>
        <v>3</v>
      </c>
      <c r="D13" s="24">
        <f>S.!L6</f>
        <v>0</v>
      </c>
      <c r="E13" s="24">
        <f>S.!M6</f>
        <v>3</v>
      </c>
      <c r="F13" s="24">
        <f>S.!N6</f>
        <v>0</v>
      </c>
      <c r="G13" s="24">
        <f>S.!I16</f>
        <v>0</v>
      </c>
      <c r="H13" s="24">
        <f>S.!J16</f>
        <v>0</v>
      </c>
      <c r="I13" s="93">
        <f>(D13*3)+(E13*1)+(F13*0)</f>
        <v>3</v>
      </c>
      <c r="J13" s="93">
        <f>G13-H13</f>
        <v>0</v>
      </c>
    </row>
    <row r="14" spans="1:10" ht="30" customHeight="1">
      <c r="A14" s="93">
        <v>4</v>
      </c>
      <c r="B14" s="38" t="str">
        <f>T!B6</f>
        <v>ANKARA GAZİSPOR</v>
      </c>
      <c r="C14" s="93">
        <f>D14+E14+F14</f>
        <v>4</v>
      </c>
      <c r="D14" s="24">
        <f>S.!L4</f>
        <v>0</v>
      </c>
      <c r="E14" s="24">
        <f>S.!M4</f>
        <v>4</v>
      </c>
      <c r="F14" s="24">
        <f>S.!N4</f>
        <v>0</v>
      </c>
      <c r="G14" s="24">
        <f>S.!I14</f>
        <v>0</v>
      </c>
      <c r="H14" s="24">
        <f>S.!J14</f>
        <v>0</v>
      </c>
      <c r="I14" s="93">
        <f>(D14*3)+(E14*1)+(F14*0)</f>
        <v>4</v>
      </c>
      <c r="J14" s="93">
        <f>G14-H14</f>
        <v>0</v>
      </c>
    </row>
    <row r="15" spans="1:10" ht="30" customHeight="1">
      <c r="A15" s="93">
        <v>5</v>
      </c>
      <c r="B15" s="38" t="str">
        <f>T!B9</f>
        <v>ÇAYYOLU SPOR</v>
      </c>
      <c r="C15" s="93">
        <f>D15+E15+F15</f>
        <v>3</v>
      </c>
      <c r="D15" s="24">
        <f>S.!L7</f>
        <v>0</v>
      </c>
      <c r="E15" s="24">
        <f>S.!M7</f>
        <v>3</v>
      </c>
      <c r="F15" s="24">
        <f>S.!N7</f>
        <v>0</v>
      </c>
      <c r="G15" s="24">
        <f>S.!I17</f>
        <v>0</v>
      </c>
      <c r="H15" s="24">
        <f>S.!J17</f>
        <v>0</v>
      </c>
      <c r="I15" s="93">
        <f>(D15*3)+(E15*1)+(F15*0)</f>
        <v>3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4"/>
      <c r="D31" s="4"/>
      <c r="E31" s="6"/>
      <c r="F31" s="6"/>
      <c r="G31" s="6"/>
      <c r="H31" s="6"/>
    </row>
    <row r="32" spans="1:10" ht="15" customHeight="1">
      <c r="B32" s="2"/>
      <c r="C32" s="4"/>
      <c r="D32" s="4"/>
      <c r="E32" s="4"/>
      <c r="F32" s="4"/>
      <c r="G32" s="4"/>
      <c r="H32" s="4"/>
    </row>
    <row r="33" spans="2:8" ht="15" customHeight="1">
      <c r="B33" s="5"/>
      <c r="C33" s="4"/>
      <c r="D33" s="4"/>
      <c r="E33" s="6"/>
      <c r="F33" s="6"/>
      <c r="G33" s="6"/>
      <c r="H33" s="6"/>
    </row>
    <row r="34" spans="2:8">
      <c r="B34" s="13"/>
      <c r="C34" s="13"/>
    </row>
    <row r="35" spans="2:8">
      <c r="B35" s="13"/>
      <c r="C35" s="13"/>
    </row>
    <row r="36" spans="2:8">
      <c r="B36" s="13"/>
      <c r="C36" s="13"/>
    </row>
  </sheetData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'1'!Yazdırma_Alanı</vt:lpstr>
      <vt:lpstr>'2'!Yazdırma_Alanı</vt:lpstr>
      <vt:lpstr>'3'!Yazdırma_Alanı</vt:lpstr>
      <vt:lpstr>'4'!Yazdırma_Alanı</vt:lpstr>
      <vt:lpstr>'5'!Yazdırma_Alanı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5 Lİ</dc:title>
  <dc:creator>Murat ÜNAL</dc:creator>
  <cp:lastModifiedBy>WIN7</cp:lastModifiedBy>
  <cp:revision/>
  <cp:lastPrinted>2016-05-26T10:46:01Z</cp:lastPrinted>
  <dcterms:created xsi:type="dcterms:W3CDTF">2001-11-28T10:13:16Z</dcterms:created>
  <dcterms:modified xsi:type="dcterms:W3CDTF">2016-05-26T10:47:31Z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