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J15" i="5"/>
  <c r="F16" i="3"/>
  <c r="B7" i="21"/>
  <c r="B13" i="1"/>
  <c r="B19" i="28"/>
  <c r="B6" i="1"/>
  <c r="B13" i="19"/>
  <c r="B19" i="19"/>
  <c r="B15" i="19"/>
  <c r="B20" i="33"/>
  <c r="B16" i="32"/>
  <c r="C9" i="3"/>
  <c r="D9" i="3"/>
  <c r="H9" i="3"/>
  <c r="I9" i="3"/>
  <c r="M9" i="3"/>
  <c r="N9" i="3"/>
  <c r="C17" i="3"/>
  <c r="D17" i="3"/>
  <c r="H17" i="3"/>
  <c r="I17" i="3"/>
  <c r="M17" i="3"/>
  <c r="N17" i="3"/>
  <c r="C25" i="3"/>
  <c r="D25" i="3"/>
  <c r="C8" i="3"/>
  <c r="D8" i="3"/>
  <c r="C22" i="33"/>
  <c r="G19" i="25"/>
  <c r="D22" i="33"/>
  <c r="H19" i="25"/>
  <c r="J19" i="25"/>
  <c r="H6" i="3"/>
  <c r="I6" i="3"/>
  <c r="M5" i="5"/>
  <c r="M7" i="3"/>
  <c r="N7" i="3"/>
  <c r="C16" i="3"/>
  <c r="D16" i="3"/>
  <c r="H14" i="3"/>
  <c r="I14" i="3"/>
  <c r="J5" i="21"/>
  <c r="C23" i="3"/>
  <c r="D23" i="3"/>
  <c r="C15" i="3"/>
  <c r="D15" i="3"/>
  <c r="D6" i="3"/>
  <c r="C6" i="3"/>
  <c r="H7" i="3"/>
  <c r="I7" i="3"/>
  <c r="H16" i="3"/>
  <c r="I16" i="3"/>
  <c r="M14" i="3"/>
  <c r="N14" i="3"/>
  <c r="J7" i="30"/>
  <c r="I5" i="31"/>
  <c r="V24" i="5"/>
  <c r="H8" i="3"/>
  <c r="I8" i="3"/>
  <c r="M8" i="3"/>
  <c r="N8" i="3"/>
  <c r="H15" i="3"/>
  <c r="I15" i="3"/>
  <c r="M16" i="3"/>
  <c r="N16" i="3"/>
  <c r="I7" i="28"/>
  <c r="I8" i="26"/>
  <c r="C14" i="3"/>
  <c r="D14" i="3"/>
  <c r="M15" i="3"/>
  <c r="N15" i="3"/>
  <c r="C24" i="3"/>
  <c r="D24" i="3"/>
  <c r="I7" i="26"/>
  <c r="J7" i="26"/>
  <c r="C7" i="3"/>
  <c r="D7" i="3"/>
  <c r="G6" i="5"/>
  <c r="D19" i="33"/>
  <c r="C22" i="3"/>
  <c r="D22" i="3"/>
  <c r="I6" i="26"/>
  <c r="M6" i="3"/>
  <c r="N6" i="3"/>
  <c r="V18" i="33"/>
  <c r="A1" i="25"/>
  <c r="D16" i="33"/>
  <c r="H14" i="25"/>
  <c r="D18" i="33"/>
  <c r="H16" i="25"/>
  <c r="D23" i="33"/>
  <c r="H17" i="25"/>
  <c r="C23" i="33"/>
  <c r="G17" i="25"/>
  <c r="J17" i="25"/>
  <c r="C17" i="33"/>
  <c r="G15" i="25"/>
  <c r="F6" i="5"/>
  <c r="C4" i="33"/>
  <c r="B7" i="5"/>
  <c r="B5" i="5"/>
  <c r="I6" i="25"/>
  <c r="J5" i="25"/>
  <c r="A1" i="28"/>
  <c r="I6" i="28"/>
  <c r="O16" i="5"/>
  <c r="O13" i="5"/>
  <c r="M7" i="5"/>
  <c r="M23" i="5"/>
  <c r="T8" i="5"/>
  <c r="Q7" i="5"/>
  <c r="Q24" i="5"/>
  <c r="T7" i="5"/>
  <c r="Q23" i="5"/>
  <c r="H30" i="5"/>
  <c r="T6" i="5"/>
  <c r="U24" i="5"/>
  <c r="Q8" i="5"/>
  <c r="M8" i="5"/>
  <c r="Z16" i="5"/>
  <c r="D24" i="5"/>
  <c r="M24" i="5"/>
  <c r="K8" i="5"/>
  <c r="X8" i="5"/>
  <c r="B24" i="5"/>
  <c r="K24" i="5"/>
  <c r="A1" i="29"/>
  <c r="Q29" i="5"/>
  <c r="I5" i="29"/>
  <c r="J6" i="29"/>
  <c r="K30" i="5"/>
  <c r="J7" i="29"/>
  <c r="O31" i="5"/>
  <c r="P31" i="5"/>
  <c r="I8" i="29"/>
  <c r="A1" i="30"/>
  <c r="I5" i="30"/>
  <c r="A1" i="31"/>
  <c r="I6" i="31"/>
  <c r="D37" i="5"/>
  <c r="J5" i="31"/>
  <c r="A1" i="32"/>
  <c r="J5" i="32"/>
  <c r="I8" i="32"/>
  <c r="O40" i="5"/>
  <c r="P40" i="5"/>
  <c r="Q40" i="5"/>
  <c r="J8" i="32"/>
  <c r="I5" i="32"/>
  <c r="I7" i="32"/>
  <c r="A1" i="24"/>
  <c r="I5" i="24"/>
  <c r="E16" i="33"/>
  <c r="E18" i="33"/>
  <c r="G14" i="24"/>
  <c r="E22" i="33"/>
  <c r="G18" i="24"/>
  <c r="F22" i="33"/>
  <c r="H18" i="24"/>
  <c r="J18" i="24"/>
  <c r="E23" i="33"/>
  <c r="G19" i="24"/>
  <c r="J7" i="24"/>
  <c r="I7" i="24"/>
  <c r="I8" i="24"/>
  <c r="J8" i="24"/>
  <c r="F18" i="33"/>
  <c r="H14" i="24"/>
  <c r="J14" i="24"/>
  <c r="F20" i="33"/>
  <c r="H13" i="24"/>
  <c r="A1" i="23"/>
  <c r="J7" i="23"/>
  <c r="I8" i="23"/>
  <c r="J6" i="23"/>
  <c r="I6" i="23"/>
  <c r="I5" i="23"/>
  <c r="J8" i="23"/>
  <c r="H18" i="33"/>
  <c r="H15" i="23"/>
  <c r="H22" i="33"/>
  <c r="H17" i="23"/>
  <c r="G22" i="33"/>
  <c r="G17" i="23"/>
  <c r="J17" i="23"/>
  <c r="A1" i="22"/>
  <c r="I16" i="33"/>
  <c r="J18" i="33"/>
  <c r="H16" i="22"/>
  <c r="I18" i="33"/>
  <c r="G16" i="22"/>
  <c r="J16" i="22"/>
  <c r="J20" i="33"/>
  <c r="H13" i="22"/>
  <c r="I6" i="22"/>
  <c r="J7" i="22"/>
  <c r="J5" i="22"/>
  <c r="A1" i="21"/>
  <c r="L18" i="33"/>
  <c r="H16" i="21"/>
  <c r="K23" i="33"/>
  <c r="G19" i="21"/>
  <c r="L23" i="33"/>
  <c r="H19" i="21"/>
  <c r="J19" i="21"/>
  <c r="I6" i="21"/>
  <c r="I7" i="21"/>
  <c r="I8" i="21"/>
  <c r="A1" i="20"/>
  <c r="M20" i="33"/>
  <c r="G13" i="20"/>
  <c r="N22" i="33"/>
  <c r="H16" i="20"/>
  <c r="M22" i="33"/>
  <c r="G16" i="20"/>
  <c r="J16" i="20"/>
  <c r="I6" i="20"/>
  <c r="J6" i="20"/>
  <c r="I7" i="20"/>
  <c r="I8" i="20"/>
  <c r="I5" i="20"/>
  <c r="A1" i="19"/>
  <c r="P23" i="33"/>
  <c r="I5" i="19"/>
  <c r="I7" i="19"/>
  <c r="I8" i="19"/>
  <c r="P18" i="33"/>
  <c r="H17" i="19"/>
  <c r="O18" i="33"/>
  <c r="G17" i="19"/>
  <c r="J17" i="19"/>
  <c r="P22" i="33"/>
  <c r="H16" i="19"/>
  <c r="O22" i="33"/>
  <c r="G16" i="19"/>
  <c r="J16" i="19"/>
  <c r="A1" i="26"/>
  <c r="Q23" i="33"/>
  <c r="G18" i="26"/>
  <c r="R22" i="33"/>
  <c r="H16" i="26"/>
  <c r="R20" i="33"/>
  <c r="H13" i="26"/>
  <c r="R18" i="33"/>
  <c r="H17" i="26"/>
  <c r="A1" i="27"/>
  <c r="S18" i="33"/>
  <c r="G16" i="27"/>
  <c r="J8" i="27"/>
  <c r="I5" i="27"/>
  <c r="I8" i="27"/>
  <c r="J7" i="27"/>
  <c r="I7" i="27"/>
  <c r="J6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4" i="1"/>
  <c r="U5" i="5"/>
  <c r="L22" i="5"/>
  <c r="J6" i="26"/>
  <c r="K22" i="5"/>
  <c r="O22" i="5"/>
  <c r="C13" i="5"/>
  <c r="B13" i="5"/>
  <c r="F13" i="5"/>
  <c r="C31" i="5"/>
  <c r="B31" i="5"/>
  <c r="F31" i="5"/>
  <c r="B8" i="5"/>
  <c r="O7" i="5"/>
  <c r="F14" i="5"/>
  <c r="K14" i="5"/>
  <c r="X15" i="5"/>
  <c r="B22" i="5"/>
  <c r="O24" i="5"/>
  <c r="T23" i="5"/>
  <c r="AG9" i="33"/>
  <c r="D12" i="29"/>
  <c r="Y23" i="5"/>
  <c r="Z23" i="5"/>
  <c r="V23" i="5"/>
  <c r="Y15" i="5"/>
  <c r="P7" i="5"/>
  <c r="K7" i="5"/>
  <c r="F32" i="5"/>
  <c r="D22" i="5"/>
  <c r="C15" i="5"/>
  <c r="U8" i="5"/>
  <c r="V8" i="5"/>
  <c r="K40" i="5"/>
  <c r="L40" i="5"/>
  <c r="M40" i="5"/>
  <c r="B30" i="5"/>
  <c r="J6" i="28"/>
  <c r="U22" i="5"/>
  <c r="V22" i="5"/>
  <c r="T13" i="5"/>
  <c r="U13" i="5"/>
  <c r="V13" i="5"/>
  <c r="Y13" i="5"/>
  <c r="X13" i="5"/>
  <c r="L15" i="5"/>
  <c r="M15" i="5"/>
  <c r="F5" i="5"/>
  <c r="G5" i="5"/>
  <c r="H5" i="5"/>
  <c r="C18" i="33"/>
  <c r="D5" i="5"/>
  <c r="P24" i="5"/>
  <c r="C6" i="5"/>
  <c r="D7" i="33"/>
  <c r="E18" i="25"/>
  <c r="C19" i="33"/>
  <c r="G18" i="25"/>
  <c r="H6" i="5"/>
  <c r="D6" i="5"/>
  <c r="E7" i="33"/>
  <c r="C23" i="5"/>
  <c r="G23" i="5"/>
  <c r="H23" i="5"/>
  <c r="U14" i="5"/>
  <c r="X14" i="5"/>
  <c r="Z21" i="5"/>
  <c r="V21" i="5"/>
  <c r="Q13" i="5"/>
  <c r="M13" i="5"/>
  <c r="L5" i="5"/>
  <c r="K5" i="5"/>
  <c r="O5" i="5"/>
  <c r="G7" i="5"/>
  <c r="D10" i="33"/>
  <c r="E19" i="25"/>
  <c r="C20" i="33"/>
  <c r="G12" i="25"/>
  <c r="H7" i="5"/>
  <c r="K10" i="33"/>
  <c r="F17" i="23"/>
  <c r="D7" i="5"/>
  <c r="E8" i="33"/>
  <c r="F12" i="25"/>
  <c r="I7" i="25"/>
  <c r="P8" i="5"/>
  <c r="C21" i="33"/>
  <c r="G13" i="25"/>
  <c r="I8" i="25"/>
  <c r="U31" i="5"/>
  <c r="V31" i="5"/>
  <c r="P21" i="5"/>
  <c r="X6" i="5"/>
  <c r="Y6" i="5"/>
  <c r="Z6" i="5"/>
  <c r="V20" i="33"/>
  <c r="H14" i="28"/>
  <c r="V6" i="5"/>
  <c r="I8" i="31"/>
  <c r="H40" i="5"/>
  <c r="F40" i="5"/>
  <c r="D40" i="5"/>
  <c r="J8" i="31"/>
  <c r="AA20" i="33"/>
  <c r="G13" i="31"/>
  <c r="I7" i="31"/>
  <c r="G39" i="5"/>
  <c r="D39" i="5"/>
  <c r="J7" i="31"/>
  <c r="J6" i="31"/>
  <c r="H38" i="5"/>
  <c r="F38" i="5"/>
  <c r="D38" i="5"/>
  <c r="B38" i="5"/>
  <c r="W22" i="33"/>
  <c r="G16" i="29"/>
  <c r="B32" i="5"/>
  <c r="Z24" i="5"/>
  <c r="Z8" i="5"/>
  <c r="B15" i="5"/>
  <c r="Q14" i="5"/>
  <c r="F15" i="5"/>
  <c r="H15" i="5"/>
  <c r="X23" i="5"/>
  <c r="K15" i="5"/>
  <c r="T22" i="5"/>
  <c r="Q22" i="5"/>
  <c r="M22" i="5"/>
  <c r="D13" i="5"/>
  <c r="I5" i="28"/>
  <c r="J7" i="28"/>
  <c r="U22" i="33"/>
  <c r="G17" i="28"/>
  <c r="I5" i="25"/>
  <c r="D17" i="33"/>
  <c r="H15" i="25"/>
  <c r="J15" i="25"/>
  <c r="P14" i="5"/>
  <c r="C5" i="5"/>
  <c r="D6" i="33"/>
  <c r="P22" i="5"/>
  <c r="G30" i="5"/>
  <c r="G32" i="5"/>
  <c r="L7" i="5"/>
  <c r="E6" i="33"/>
  <c r="F16" i="25"/>
  <c r="C5" i="33"/>
  <c r="D15" i="25"/>
  <c r="E10" i="33"/>
  <c r="F19" i="25"/>
  <c r="J10" i="33"/>
  <c r="E17" i="23"/>
  <c r="F4" i="33"/>
  <c r="D15" i="24"/>
  <c r="G16" i="25"/>
  <c r="D5" i="33"/>
  <c r="E15" i="25"/>
  <c r="Q39" i="5"/>
  <c r="O39" i="5"/>
  <c r="L39" i="5"/>
  <c r="G40" i="5"/>
  <c r="C40" i="5"/>
  <c r="H39" i="5"/>
  <c r="V30" i="5"/>
  <c r="T30" i="5"/>
  <c r="Z30" i="5"/>
  <c r="X30" i="5"/>
  <c r="Y32" i="5"/>
  <c r="V32" i="5"/>
  <c r="T32" i="5"/>
  <c r="I8" i="30"/>
  <c r="Y16" i="33"/>
  <c r="G13" i="30"/>
  <c r="P29" i="5"/>
  <c r="L30" i="5"/>
  <c r="Q30" i="5"/>
  <c r="M6" i="5"/>
  <c r="K5" i="33"/>
  <c r="G15" i="22"/>
  <c r="H6" i="33"/>
  <c r="F14" i="24"/>
  <c r="O8" i="5"/>
  <c r="F6" i="33"/>
  <c r="D14" i="24"/>
  <c r="G6" i="33"/>
  <c r="E14" i="24"/>
  <c r="C14" i="24"/>
  <c r="T5" i="5"/>
  <c r="X5" i="5"/>
  <c r="J5" i="23"/>
  <c r="Y5" i="5"/>
  <c r="V5" i="5"/>
  <c r="Z5" i="5"/>
  <c r="M18" i="33"/>
  <c r="G17" i="20"/>
  <c r="G21" i="5"/>
  <c r="J5" i="19"/>
  <c r="F21" i="5"/>
  <c r="C21" i="5"/>
  <c r="H21" i="5"/>
  <c r="AA21" i="33"/>
  <c r="G12" i="31"/>
  <c r="G10" i="33"/>
  <c r="E18" i="24"/>
  <c r="X19" i="33"/>
  <c r="H15" i="29"/>
  <c r="G15" i="24"/>
  <c r="C8" i="33"/>
  <c r="D12" i="25"/>
  <c r="F8" i="33"/>
  <c r="D13" i="24"/>
  <c r="L8" i="33"/>
  <c r="D13" i="22"/>
  <c r="I8" i="33"/>
  <c r="D13" i="23"/>
  <c r="U7" i="5"/>
  <c r="I7" i="23"/>
  <c r="L16" i="33"/>
  <c r="V16" i="33"/>
  <c r="V7" i="5"/>
  <c r="Y7" i="5"/>
  <c r="X7" i="5"/>
  <c r="AB16" i="33"/>
  <c r="I21" i="33"/>
  <c r="G12" i="22"/>
  <c r="T16" i="33"/>
  <c r="Z19" i="33"/>
  <c r="H15" i="30"/>
  <c r="AC17" i="33"/>
  <c r="G18" i="32"/>
  <c r="L19" i="33"/>
  <c r="H15" i="21"/>
  <c r="N19" i="33"/>
  <c r="H15" i="20"/>
  <c r="M19" i="33"/>
  <c r="G15" i="20"/>
  <c r="J15" i="20"/>
  <c r="S17" i="33"/>
  <c r="G19" i="27"/>
  <c r="T19" i="33"/>
  <c r="H15" i="27"/>
  <c r="K6" i="5"/>
  <c r="P6" i="5"/>
  <c r="Y17" i="33"/>
  <c r="G17" i="30"/>
  <c r="E17" i="33"/>
  <c r="G17" i="24"/>
  <c r="I6" i="24"/>
  <c r="I17" i="33"/>
  <c r="G18" i="22"/>
  <c r="Q17" i="33"/>
  <c r="G19" i="26"/>
  <c r="R19" i="33"/>
  <c r="H15" i="26"/>
  <c r="L6" i="5"/>
  <c r="H19" i="33"/>
  <c r="H14" i="23"/>
  <c r="Q6" i="5"/>
  <c r="W17" i="33"/>
  <c r="G18" i="29"/>
  <c r="F19" i="33"/>
  <c r="H16" i="24"/>
  <c r="M17" i="33"/>
  <c r="G18" i="20"/>
  <c r="N17" i="33"/>
  <c r="H18" i="20"/>
  <c r="J18" i="20"/>
  <c r="AD19" i="33"/>
  <c r="H15" i="32"/>
  <c r="G17" i="33"/>
  <c r="G18" i="23"/>
  <c r="H17" i="33"/>
  <c r="H18" i="23"/>
  <c r="J18" i="23"/>
  <c r="J19" i="33"/>
  <c r="H14" i="22"/>
  <c r="O17" i="33"/>
  <c r="G19" i="19"/>
  <c r="P17" i="33"/>
  <c r="H19" i="19"/>
  <c r="J19" i="19"/>
  <c r="AB19" i="33"/>
  <c r="H15" i="31"/>
  <c r="AA17" i="33"/>
  <c r="G18" i="31"/>
  <c r="V19" i="33"/>
  <c r="H15" i="28"/>
  <c r="U19" i="33"/>
  <c r="G15" i="28"/>
  <c r="J15" i="28"/>
  <c r="C14" i="5"/>
  <c r="D14" i="5"/>
  <c r="J6" i="22"/>
  <c r="H14" i="5"/>
  <c r="E5" i="33"/>
  <c r="F15" i="25"/>
  <c r="O32" i="5"/>
  <c r="F8" i="5"/>
  <c r="B16" i="5"/>
  <c r="K16" i="5"/>
  <c r="X16" i="5"/>
  <c r="X24" i="5"/>
  <c r="X32" i="5"/>
  <c r="B40" i="5"/>
  <c r="AP11" i="33"/>
  <c r="D19" i="32"/>
  <c r="M32" i="5"/>
  <c r="Q32" i="5"/>
  <c r="L32" i="5"/>
  <c r="K32" i="5"/>
  <c r="Z17" i="33"/>
  <c r="H17" i="30"/>
  <c r="X17" i="33"/>
  <c r="H18" i="29"/>
  <c r="F17" i="33"/>
  <c r="H17" i="24"/>
  <c r="G19" i="33"/>
  <c r="G14" i="23"/>
  <c r="J14" i="23"/>
  <c r="T17" i="33"/>
  <c r="H19" i="27"/>
  <c r="E19" i="33"/>
  <c r="G16" i="24"/>
  <c r="J17" i="33"/>
  <c r="H18" i="22"/>
  <c r="J18" i="22"/>
  <c r="I19" i="33"/>
  <c r="G14" i="22"/>
  <c r="R17" i="33"/>
  <c r="H19" i="26"/>
  <c r="J19" i="26"/>
  <c r="J6" i="24"/>
  <c r="V17" i="33"/>
  <c r="H18" i="28"/>
  <c r="U16" i="5"/>
  <c r="V16" i="5"/>
  <c r="J8" i="20"/>
  <c r="Y16" i="5"/>
  <c r="T16" i="5"/>
  <c r="T20" i="33"/>
  <c r="H14" i="27"/>
  <c r="Z21" i="33"/>
  <c r="H12" i="30"/>
  <c r="L21" i="33"/>
  <c r="H12" i="21"/>
  <c r="X21" i="33"/>
  <c r="H12" i="29"/>
  <c r="AD21" i="33"/>
  <c r="F21" i="33"/>
  <c r="H12" i="24"/>
  <c r="I23" i="33"/>
  <c r="G19" i="22"/>
  <c r="J23" i="33"/>
  <c r="H19" i="22"/>
  <c r="J19" i="22"/>
  <c r="M23" i="33"/>
  <c r="G19" i="20"/>
  <c r="O23" i="33"/>
  <c r="G18" i="19"/>
  <c r="P21" i="33"/>
  <c r="H12" i="19"/>
  <c r="R21" i="33"/>
  <c r="H12" i="26"/>
  <c r="S23" i="33"/>
  <c r="G18" i="27"/>
  <c r="D21" i="33"/>
  <c r="H13" i="25"/>
  <c r="J8" i="25"/>
  <c r="AB21" i="33"/>
  <c r="H12" i="31"/>
  <c r="J21" i="33"/>
  <c r="H12" i="22"/>
  <c r="N21" i="33"/>
  <c r="H12" i="20"/>
  <c r="T21" i="33"/>
  <c r="H12" i="27"/>
  <c r="H21" i="33"/>
  <c r="H12" i="23"/>
  <c r="H20" i="33"/>
  <c r="H13" i="23"/>
  <c r="H16" i="33"/>
  <c r="H16" i="23"/>
  <c r="H23" i="33"/>
  <c r="H19" i="23"/>
  <c r="H20" i="23"/>
  <c r="AA23" i="33"/>
  <c r="G19" i="31"/>
  <c r="D8" i="5"/>
  <c r="V21" i="33"/>
  <c r="H12" i="28"/>
  <c r="P37" i="5"/>
  <c r="M37" i="5"/>
  <c r="J6" i="21"/>
  <c r="O14" i="5"/>
  <c r="L14" i="5"/>
  <c r="H5" i="33"/>
  <c r="F17" i="24"/>
  <c r="U21" i="33"/>
  <c r="G12" i="28"/>
  <c r="O6" i="5"/>
  <c r="B14" i="5"/>
  <c r="N5" i="33"/>
  <c r="F18" i="22"/>
  <c r="E4" i="33"/>
  <c r="U17" i="33"/>
  <c r="G18" i="28"/>
  <c r="X16" i="33"/>
  <c r="Z7" i="5"/>
  <c r="P32" i="5"/>
  <c r="O21" i="33"/>
  <c r="G12" i="19"/>
  <c r="K17" i="33"/>
  <c r="G17" i="21"/>
  <c r="G23" i="33"/>
  <c r="G19" i="23"/>
  <c r="J8" i="29"/>
  <c r="Z29" i="5"/>
  <c r="V29" i="5"/>
  <c r="Y29" i="5"/>
  <c r="U29" i="5"/>
  <c r="J5" i="30"/>
  <c r="X29" i="5"/>
  <c r="T29" i="5"/>
  <c r="U32" i="5"/>
  <c r="J8" i="30"/>
  <c r="Z32" i="5"/>
  <c r="B23" i="5"/>
  <c r="J7" i="19"/>
  <c r="D23" i="5"/>
  <c r="F30" i="5"/>
  <c r="K13" i="5"/>
  <c r="F22" i="5"/>
  <c r="O23" i="5"/>
  <c r="T21" i="5"/>
  <c r="K31" i="5"/>
  <c r="AG8" i="33"/>
  <c r="D13" i="29"/>
  <c r="P15" i="5"/>
  <c r="J7" i="21"/>
  <c r="I5" i="21"/>
  <c r="L13" i="5"/>
  <c r="Y20" i="33"/>
  <c r="G14" i="30"/>
  <c r="S20" i="33"/>
  <c r="G14" i="27"/>
  <c r="J14" i="27"/>
  <c r="P13" i="5"/>
  <c r="Y24" i="5"/>
  <c r="AG11" i="33"/>
  <c r="D19" i="29"/>
  <c r="T24" i="5"/>
  <c r="C16" i="5"/>
  <c r="I8" i="22"/>
  <c r="W21" i="33"/>
  <c r="G12" i="29"/>
  <c r="E21" i="33"/>
  <c r="G12" i="24"/>
  <c r="F23" i="33"/>
  <c r="H19" i="24"/>
  <c r="J19" i="24"/>
  <c r="G8" i="5"/>
  <c r="K21" i="33"/>
  <c r="G12" i="21"/>
  <c r="M21" i="33"/>
  <c r="G12" i="20"/>
  <c r="Q21" i="33"/>
  <c r="G12" i="26"/>
  <c r="J12" i="26"/>
  <c r="S21" i="33"/>
  <c r="G12" i="27"/>
  <c r="J12" i="27"/>
  <c r="G21" i="33"/>
  <c r="G12" i="23"/>
  <c r="C8" i="5"/>
  <c r="X23" i="33"/>
  <c r="H19" i="29"/>
  <c r="Y21" i="33"/>
  <c r="G12" i="30"/>
  <c r="H8" i="5"/>
  <c r="D16" i="5"/>
  <c r="M16" i="5"/>
  <c r="D32" i="5"/>
  <c r="AR11" i="33"/>
  <c r="F19" i="32"/>
  <c r="J7" i="25"/>
  <c r="O38" i="5"/>
  <c r="I6" i="32"/>
  <c r="M38" i="5"/>
  <c r="Q38" i="5"/>
  <c r="P38" i="5"/>
  <c r="C6" i="33"/>
  <c r="D29" i="5"/>
  <c r="D15" i="5"/>
  <c r="V14" i="5"/>
  <c r="Q21" i="5"/>
  <c r="Q31" i="5"/>
  <c r="AI6" i="33"/>
  <c r="F17" i="29"/>
  <c r="G13" i="5"/>
  <c r="I5" i="22"/>
  <c r="H13" i="5"/>
  <c r="Q10" i="33"/>
  <c r="F18" i="21"/>
  <c r="D31" i="5"/>
  <c r="H31" i="5"/>
  <c r="G31" i="5"/>
  <c r="G14" i="5"/>
  <c r="C22" i="5"/>
  <c r="U23" i="5"/>
  <c r="Y30" i="5"/>
  <c r="C39" i="5"/>
  <c r="AQ9" i="33"/>
  <c r="E12" i="32"/>
  <c r="J7" i="20"/>
  <c r="U15" i="5"/>
  <c r="V15" i="5"/>
  <c r="Z15" i="5"/>
  <c r="T15" i="5"/>
  <c r="X31" i="5"/>
  <c r="Y31" i="5"/>
  <c r="I7" i="30"/>
  <c r="T31" i="5"/>
  <c r="X21" i="5"/>
  <c r="Y21" i="5"/>
  <c r="J5" i="27"/>
  <c r="U21" i="5"/>
  <c r="J6" i="19"/>
  <c r="H22" i="5"/>
  <c r="D20" i="33"/>
  <c r="F7" i="5"/>
  <c r="X20" i="33"/>
  <c r="Z20" i="33"/>
  <c r="H14" i="30"/>
  <c r="AA22" i="33"/>
  <c r="G16" i="31"/>
  <c r="AC22" i="33"/>
  <c r="G16" i="32"/>
  <c r="I22" i="33"/>
  <c r="G17" i="22"/>
  <c r="S22" i="33"/>
  <c r="G17" i="27"/>
  <c r="T22" i="33"/>
  <c r="H17" i="27"/>
  <c r="J17" i="27"/>
  <c r="AB20" i="33"/>
  <c r="H13" i="31"/>
  <c r="AD20" i="33"/>
  <c r="H13" i="32"/>
  <c r="L20" i="33"/>
  <c r="H13" i="21"/>
  <c r="P20" i="33"/>
  <c r="H14" i="19"/>
  <c r="Q22" i="33"/>
  <c r="G16" i="26"/>
  <c r="J16" i="26"/>
  <c r="K22" i="33"/>
  <c r="G18" i="21"/>
  <c r="N20" i="33"/>
  <c r="H13" i="20"/>
  <c r="F24" i="5"/>
  <c r="H24" i="5"/>
  <c r="J8" i="19"/>
  <c r="L31" i="5"/>
  <c r="M31" i="5"/>
  <c r="Q5" i="5"/>
  <c r="AR8" i="33"/>
  <c r="I7" i="29"/>
  <c r="Z14" i="5"/>
  <c r="Y14" i="5"/>
  <c r="AA16" i="33"/>
  <c r="K16" i="33"/>
  <c r="G14" i="21"/>
  <c r="O16" i="33"/>
  <c r="Q16" i="33"/>
  <c r="G14" i="26"/>
  <c r="S16" i="33"/>
  <c r="G13" i="27"/>
  <c r="H13" i="27"/>
  <c r="J13" i="27"/>
  <c r="W16" i="33"/>
  <c r="G14" i="29"/>
  <c r="H14" i="29"/>
  <c r="J14" i="29"/>
  <c r="AC16" i="33"/>
  <c r="G14" i="32"/>
  <c r="G16" i="33"/>
  <c r="M16" i="33"/>
  <c r="G14" i="20"/>
  <c r="O30" i="5"/>
  <c r="O15" i="5"/>
  <c r="K21" i="5"/>
  <c r="X22" i="5"/>
  <c r="F37" i="5"/>
  <c r="AM5" i="33"/>
  <c r="D18" i="31"/>
  <c r="P30" i="5"/>
  <c r="M30" i="5"/>
  <c r="I6" i="29"/>
  <c r="J5" i="20"/>
  <c r="Z13" i="5"/>
  <c r="J5" i="24"/>
  <c r="F16" i="33"/>
  <c r="J16" i="33"/>
  <c r="N16" i="33"/>
  <c r="Z16" i="33"/>
  <c r="H13" i="30"/>
  <c r="P16" i="33"/>
  <c r="H13" i="19"/>
  <c r="R16" i="33"/>
  <c r="H14" i="26"/>
  <c r="L16" i="5"/>
  <c r="P16" i="5"/>
  <c r="D21" i="5"/>
  <c r="L23" i="5"/>
  <c r="AE10" i="33"/>
  <c r="O5" i="33"/>
  <c r="D17" i="21"/>
  <c r="K23" i="5"/>
  <c r="AD10" i="33"/>
  <c r="P39" i="5"/>
  <c r="J7" i="32"/>
  <c r="M39" i="5"/>
  <c r="N18" i="33"/>
  <c r="H17" i="20"/>
  <c r="T18" i="33"/>
  <c r="H16" i="27"/>
  <c r="G37" i="5"/>
  <c r="H37" i="5"/>
  <c r="C37" i="5"/>
  <c r="B37" i="5"/>
  <c r="O21" i="5"/>
  <c r="I5" i="26"/>
  <c r="I6" i="19"/>
  <c r="G22" i="5"/>
  <c r="G15" i="5"/>
  <c r="I7" i="22"/>
  <c r="W6" i="33"/>
  <c r="F17" i="19"/>
  <c r="E20" i="33"/>
  <c r="G13" i="24"/>
  <c r="G20" i="33"/>
  <c r="G13" i="23"/>
  <c r="J22" i="33"/>
  <c r="H17" i="22"/>
  <c r="K20" i="33"/>
  <c r="G13" i="21"/>
  <c r="L22" i="33"/>
  <c r="H18" i="21"/>
  <c r="J18" i="21"/>
  <c r="O20" i="33"/>
  <c r="G14" i="19"/>
  <c r="Q20" i="33"/>
  <c r="G13" i="26"/>
  <c r="C7" i="5"/>
  <c r="I20" i="33"/>
  <c r="G13" i="22"/>
  <c r="U18" i="33"/>
  <c r="G16" i="28"/>
  <c r="AA18" i="33"/>
  <c r="G17" i="31"/>
  <c r="K18" i="33"/>
  <c r="G16" i="21"/>
  <c r="J16" i="21"/>
  <c r="L6" i="33"/>
  <c r="G18" i="33"/>
  <c r="G15" i="23"/>
  <c r="J15" i="23"/>
  <c r="M14" i="5"/>
  <c r="AO9" i="33"/>
  <c r="F12" i="31"/>
  <c r="B21" i="5"/>
  <c r="U4" i="33"/>
  <c r="Z22" i="5"/>
  <c r="D16" i="25"/>
  <c r="F14" i="25"/>
  <c r="H13" i="28"/>
  <c r="M5" i="33"/>
  <c r="E18" i="22"/>
  <c r="J5" i="33"/>
  <c r="E18" i="23"/>
  <c r="S5" i="33"/>
  <c r="E18" i="20"/>
  <c r="P5" i="33"/>
  <c r="E17" i="21"/>
  <c r="G5" i="33"/>
  <c r="E17" i="24"/>
  <c r="G16" i="23"/>
  <c r="H12" i="25"/>
  <c r="K7" i="33"/>
  <c r="F14" i="23"/>
  <c r="H7" i="33"/>
  <c r="F16" i="24"/>
  <c r="I4" i="33"/>
  <c r="R4" i="33"/>
  <c r="D14" i="20"/>
  <c r="L4" i="33"/>
  <c r="D15" i="22"/>
  <c r="H14" i="21"/>
  <c r="R8" i="33"/>
  <c r="D13" i="20"/>
  <c r="E24" i="33"/>
  <c r="Q6" i="33"/>
  <c r="F16" i="21"/>
  <c r="N6" i="33"/>
  <c r="F16" i="22"/>
  <c r="F10" i="33"/>
  <c r="D18" i="24"/>
  <c r="C10" i="33"/>
  <c r="D19" i="25"/>
  <c r="I10" i="33"/>
  <c r="D17" i="23"/>
  <c r="U10" i="33"/>
  <c r="D16" i="19"/>
  <c r="L10" i="33"/>
  <c r="D17" i="22"/>
  <c r="O10" i="33"/>
  <c r="D18" i="21"/>
  <c r="R10" i="33"/>
  <c r="D16" i="20"/>
  <c r="E9" i="33"/>
  <c r="F13" i="25"/>
  <c r="H9" i="33"/>
  <c r="F12" i="24"/>
  <c r="AC9" i="33"/>
  <c r="F12" i="27"/>
  <c r="N9" i="33"/>
  <c r="F12" i="22"/>
  <c r="K9" i="33"/>
  <c r="F12" i="23"/>
  <c r="W9" i="33"/>
  <c r="F12" i="19"/>
  <c r="H14" i="31"/>
  <c r="H14" i="20"/>
  <c r="W10" i="33"/>
  <c r="F16" i="19"/>
  <c r="D11" i="33"/>
  <c r="E17" i="25"/>
  <c r="L5" i="33"/>
  <c r="D18" i="22"/>
  <c r="I5" i="33"/>
  <c r="D18" i="23"/>
  <c r="U5" i="33"/>
  <c r="D19" i="19"/>
  <c r="F5" i="33"/>
  <c r="D17" i="24"/>
  <c r="M6" i="33"/>
  <c r="E16" i="22"/>
  <c r="D16" i="22"/>
  <c r="I16" i="22"/>
  <c r="J6" i="33"/>
  <c r="E15" i="23"/>
  <c r="AB6" i="33"/>
  <c r="E16" i="27"/>
  <c r="Y6" i="33"/>
  <c r="E17" i="26"/>
  <c r="V6" i="33"/>
  <c r="E17" i="19"/>
  <c r="S6" i="33"/>
  <c r="E17" i="20"/>
  <c r="P6" i="33"/>
  <c r="E16" i="21"/>
  <c r="D8" i="33"/>
  <c r="E12" i="25"/>
  <c r="T8" i="33"/>
  <c r="F13" i="20"/>
  <c r="F24" i="33"/>
  <c r="H15" i="24"/>
  <c r="J15" i="24"/>
  <c r="G13" i="19"/>
  <c r="H11" i="33"/>
  <c r="F19" i="24"/>
  <c r="K11" i="33"/>
  <c r="F19" i="23"/>
  <c r="E11" i="33"/>
  <c r="F17" i="25"/>
  <c r="G9" i="33"/>
  <c r="E12" i="24"/>
  <c r="J9" i="33"/>
  <c r="E12" i="23"/>
  <c r="D9" i="33"/>
  <c r="E13" i="25"/>
  <c r="C9" i="33"/>
  <c r="D13" i="25"/>
  <c r="I9" i="33"/>
  <c r="D12" i="23"/>
  <c r="R9" i="33"/>
  <c r="D12" i="20"/>
  <c r="F9" i="33"/>
  <c r="D12" i="24"/>
  <c r="O9" i="33"/>
  <c r="D12" i="21"/>
  <c r="L9" i="33"/>
  <c r="D12" i="22"/>
  <c r="I11" i="33"/>
  <c r="D19" i="23"/>
  <c r="F11" i="33"/>
  <c r="D19" i="24"/>
  <c r="C11" i="33"/>
  <c r="D17" i="25"/>
  <c r="G7" i="33"/>
  <c r="E16" i="24"/>
  <c r="J7" i="33"/>
  <c r="E14" i="23"/>
  <c r="AC10" i="33"/>
  <c r="F17" i="27"/>
  <c r="N10" i="33"/>
  <c r="F17" i="22"/>
  <c r="O8" i="33"/>
  <c r="D13" i="21"/>
  <c r="K8" i="33"/>
  <c r="F13" i="23"/>
  <c r="Q8" i="33"/>
  <c r="F13" i="21"/>
  <c r="U8" i="33"/>
  <c r="D14" i="19"/>
  <c r="P10" i="33"/>
  <c r="E18" i="21"/>
  <c r="D16" i="23"/>
  <c r="L8" i="5"/>
  <c r="Y8" i="5"/>
  <c r="S11" i="33"/>
  <c r="E19" i="20"/>
  <c r="U6" i="5"/>
  <c r="P5" i="5"/>
  <c r="S8" i="33"/>
  <c r="E13" i="20"/>
  <c r="K6" i="33"/>
  <c r="F15" i="23"/>
  <c r="T6" i="33"/>
  <c r="F17" i="20"/>
  <c r="T10" i="33"/>
  <c r="F16" i="20"/>
  <c r="P23" i="5"/>
  <c r="AC20" i="33"/>
  <c r="G13" i="32"/>
  <c r="AM8" i="33"/>
  <c r="D13" i="31"/>
  <c r="Y22" i="5"/>
  <c r="W20" i="33"/>
  <c r="G13" i="29"/>
  <c r="U20" i="33"/>
  <c r="C30" i="5"/>
  <c r="AD17" i="33"/>
  <c r="H18" i="32"/>
  <c r="AB17" i="33"/>
  <c r="H18" i="31"/>
  <c r="U16" i="33"/>
  <c r="G13" i="28"/>
  <c r="J13" i="28"/>
  <c r="L29" i="5"/>
  <c r="C38" i="5"/>
  <c r="AN10" i="33"/>
  <c r="E16" i="31"/>
  <c r="G38" i="5"/>
  <c r="C29" i="5"/>
  <c r="U30" i="5"/>
  <c r="L37" i="5"/>
  <c r="AQ6" i="33"/>
  <c r="F39" i="5"/>
  <c r="B39" i="5"/>
  <c r="J6" i="32"/>
  <c r="K38" i="5"/>
  <c r="L38" i="5"/>
  <c r="K39" i="5"/>
  <c r="G24" i="33"/>
  <c r="H8" i="33"/>
  <c r="F13" i="24"/>
  <c r="AD18" i="33"/>
  <c r="AD16" i="33"/>
  <c r="AD22" i="33"/>
  <c r="AD23" i="33"/>
  <c r="AD24" i="33"/>
  <c r="L17" i="33"/>
  <c r="H17" i="21"/>
  <c r="J17" i="21"/>
  <c r="J16" i="25"/>
  <c r="P19" i="33"/>
  <c r="J6" i="25"/>
  <c r="J12" i="25"/>
  <c r="S10" i="33"/>
  <c r="E16" i="20"/>
  <c r="AK10" i="33"/>
  <c r="E16" i="30"/>
  <c r="Y10" i="33"/>
  <c r="E16" i="26"/>
  <c r="Y22" i="33"/>
  <c r="G16" i="30"/>
  <c r="AB10" i="33"/>
  <c r="E17" i="27"/>
  <c r="J11" i="33"/>
  <c r="E19" i="23"/>
  <c r="H15" i="22"/>
  <c r="J15" i="22"/>
  <c r="J6" i="30"/>
  <c r="Z10" i="33"/>
  <c r="F16" i="26"/>
  <c r="AI9" i="33"/>
  <c r="F12" i="29"/>
  <c r="AR9" i="33"/>
  <c r="F12" i="32"/>
  <c r="Z9" i="33"/>
  <c r="F12" i="26"/>
  <c r="X9" i="33"/>
  <c r="D12" i="26"/>
  <c r="Y9" i="33"/>
  <c r="E12" i="26"/>
  <c r="C12" i="26"/>
  <c r="AC21" i="33"/>
  <c r="G12" i="32"/>
  <c r="B6" i="5"/>
  <c r="C7" i="33"/>
  <c r="D18" i="25"/>
  <c r="F23" i="5"/>
  <c r="AM9" i="33"/>
  <c r="D12" i="31"/>
  <c r="AC8" i="33"/>
  <c r="F14" i="27"/>
  <c r="AF8" i="33"/>
  <c r="F14" i="28"/>
  <c r="H13" i="29"/>
  <c r="AA10" i="33"/>
  <c r="D17" i="27"/>
  <c r="X8" i="33"/>
  <c r="D13" i="26"/>
  <c r="W18" i="33"/>
  <c r="G17" i="29"/>
  <c r="Y18" i="33"/>
  <c r="M21" i="5"/>
  <c r="Q18" i="33"/>
  <c r="Q19" i="33"/>
  <c r="Q24" i="33"/>
  <c r="AF6" i="33"/>
  <c r="J5" i="26"/>
  <c r="G14" i="31"/>
  <c r="J14" i="31"/>
  <c r="AC6" i="33"/>
  <c r="F16" i="27"/>
  <c r="AD8" i="33"/>
  <c r="D14" i="28"/>
  <c r="D30" i="5"/>
  <c r="AP8" i="33"/>
  <c r="D13" i="32"/>
  <c r="H12" i="32"/>
  <c r="Z31" i="5"/>
  <c r="I6" i="30"/>
  <c r="Q37" i="5"/>
  <c r="Q16" i="5"/>
  <c r="AR4" i="33"/>
  <c r="F14" i="32"/>
  <c r="K37" i="5"/>
  <c r="AC18" i="33"/>
  <c r="O37" i="5"/>
  <c r="AD4" i="33"/>
  <c r="D13" i="28"/>
  <c r="B16" i="29"/>
  <c r="I17" i="25"/>
  <c r="C17" i="25"/>
  <c r="E16" i="25"/>
  <c r="C16" i="25"/>
  <c r="I14" i="24"/>
  <c r="J16" i="24"/>
  <c r="F7" i="33"/>
  <c r="D16" i="24"/>
  <c r="I16" i="25"/>
  <c r="S24" i="5"/>
  <c r="B8" i="27"/>
  <c r="J12" i="24"/>
  <c r="K4" i="33"/>
  <c r="K12" i="33"/>
  <c r="H4" i="33"/>
  <c r="F15" i="24"/>
  <c r="N4" i="33"/>
  <c r="Z8" i="33"/>
  <c r="F13" i="26"/>
  <c r="AQ8" i="33"/>
  <c r="E13" i="32"/>
  <c r="H24" i="33"/>
  <c r="J13" i="23"/>
  <c r="F18" i="23"/>
  <c r="J17" i="24"/>
  <c r="G8" i="33"/>
  <c r="J8" i="33"/>
  <c r="Y8" i="33"/>
  <c r="E13" i="26"/>
  <c r="AB8" i="33"/>
  <c r="E14" i="27"/>
  <c r="AK8" i="33"/>
  <c r="E14" i="30"/>
  <c r="AE8" i="33"/>
  <c r="E14" i="28"/>
  <c r="M8" i="33"/>
  <c r="E13" i="22"/>
  <c r="F15" i="22"/>
  <c r="E13" i="23"/>
  <c r="E13" i="24"/>
  <c r="I13" i="24"/>
  <c r="C13" i="24"/>
  <c r="I6" i="33"/>
  <c r="D15" i="23"/>
  <c r="O6" i="33"/>
  <c r="D16" i="21"/>
  <c r="J19" i="23"/>
  <c r="J16" i="23"/>
  <c r="H15" i="19"/>
  <c r="G14" i="28"/>
  <c r="J14" i="28"/>
  <c r="J12" i="22"/>
  <c r="P24" i="33"/>
  <c r="J14" i="22"/>
  <c r="M11" i="33"/>
  <c r="E19" i="22"/>
  <c r="K19" i="33"/>
  <c r="R11" i="33"/>
  <c r="D19" i="20"/>
  <c r="N23" i="33"/>
  <c r="I24" i="33"/>
  <c r="R23" i="33"/>
  <c r="H18" i="26"/>
  <c r="Z23" i="33"/>
  <c r="N11" i="33"/>
  <c r="F19" i="22"/>
  <c r="S19" i="33"/>
  <c r="Y19" i="33"/>
  <c r="O19" i="33"/>
  <c r="O24" i="33"/>
  <c r="G15" i="19"/>
  <c r="J15" i="19"/>
  <c r="H16" i="5"/>
  <c r="H19" i="32"/>
  <c r="H18" i="19"/>
  <c r="J8" i="22"/>
  <c r="G16" i="5"/>
  <c r="V23" i="33"/>
  <c r="H19" i="28"/>
  <c r="F16" i="5"/>
  <c r="T23" i="33"/>
  <c r="H18" i="27"/>
  <c r="L24" i="33"/>
  <c r="AB9" i="33"/>
  <c r="E12" i="27"/>
  <c r="M9" i="33"/>
  <c r="E12" i="22"/>
  <c r="V9" i="33"/>
  <c r="E12" i="19"/>
  <c r="J14" i="21"/>
  <c r="M10" i="33"/>
  <c r="E17" i="22"/>
  <c r="AB7" i="33"/>
  <c r="E15" i="27"/>
  <c r="S7" i="33"/>
  <c r="E15" i="20"/>
  <c r="V7" i="33"/>
  <c r="M7" i="33"/>
  <c r="E14" i="22"/>
  <c r="P7" i="33"/>
  <c r="E15" i="21"/>
  <c r="Y7" i="33"/>
  <c r="E15" i="26"/>
  <c r="N7" i="33"/>
  <c r="T7" i="33"/>
  <c r="F15" i="20"/>
  <c r="AC7" i="33"/>
  <c r="Q7" i="33"/>
  <c r="Z7" i="33"/>
  <c r="F15" i="26"/>
  <c r="W7" i="33"/>
  <c r="F15" i="19"/>
  <c r="H18" i="30"/>
  <c r="N24" i="33"/>
  <c r="H19" i="20"/>
  <c r="Z11" i="33"/>
  <c r="F18" i="26"/>
  <c r="X11" i="33"/>
  <c r="D18" i="26"/>
  <c r="C24" i="5"/>
  <c r="L24" i="5"/>
  <c r="Y11" i="33"/>
  <c r="E18" i="26"/>
  <c r="I18" i="26"/>
  <c r="W11" i="33"/>
  <c r="F18" i="19"/>
  <c r="Q11" i="33"/>
  <c r="F19" i="21"/>
  <c r="G15" i="21"/>
  <c r="J15" i="21"/>
  <c r="K24" i="33"/>
  <c r="O7" i="33"/>
  <c r="U7" i="33"/>
  <c r="D15" i="19"/>
  <c r="E15" i="19"/>
  <c r="C15" i="19"/>
  <c r="L7" i="33"/>
  <c r="X7" i="33"/>
  <c r="D15" i="26"/>
  <c r="AA7" i="33"/>
  <c r="D15" i="27"/>
  <c r="R7" i="33"/>
  <c r="G15" i="27"/>
  <c r="S24" i="33"/>
  <c r="G15" i="26"/>
  <c r="J15" i="26"/>
  <c r="T24" i="33"/>
  <c r="M24" i="33"/>
  <c r="J24" i="33"/>
  <c r="AA11" i="33"/>
  <c r="D18" i="27"/>
  <c r="AJ11" i="33"/>
  <c r="D18" i="30"/>
  <c r="L11" i="33"/>
  <c r="L12" i="33"/>
  <c r="D15" i="20"/>
  <c r="F14" i="22"/>
  <c r="D14" i="22"/>
  <c r="I14" i="22"/>
  <c r="F15" i="27"/>
  <c r="D15" i="21"/>
  <c r="F15" i="21"/>
  <c r="C14" i="22"/>
  <c r="R24" i="33"/>
  <c r="AA4" i="33"/>
  <c r="D13" i="27"/>
  <c r="Q15" i="5"/>
  <c r="AO5" i="33"/>
  <c r="F18" i="31"/>
  <c r="Q5" i="33"/>
  <c r="F17" i="21"/>
  <c r="AL5" i="33"/>
  <c r="F17" i="30"/>
  <c r="W5" i="33"/>
  <c r="F19" i="19"/>
  <c r="AI5" i="33"/>
  <c r="F18" i="29"/>
  <c r="J8" i="21"/>
  <c r="AC4" i="33"/>
  <c r="F13" i="27"/>
  <c r="AO4" i="33"/>
  <c r="F14" i="31"/>
  <c r="AF4" i="33"/>
  <c r="F13" i="28"/>
  <c r="W4" i="33"/>
  <c r="F13" i="19"/>
  <c r="AI4" i="33"/>
  <c r="F14" i="29"/>
  <c r="Q4" i="33"/>
  <c r="F14" i="21"/>
  <c r="Z4" i="33"/>
  <c r="F14" i="26"/>
  <c r="T4" i="33"/>
  <c r="F14" i="20"/>
  <c r="AL4" i="33"/>
  <c r="F13" i="30"/>
  <c r="J19" i="20"/>
  <c r="T14" i="5"/>
  <c r="X6" i="33"/>
  <c r="R6" i="33"/>
  <c r="U6" i="33"/>
  <c r="AA6" i="33"/>
  <c r="D16" i="27"/>
  <c r="J14" i="20"/>
  <c r="J13" i="19"/>
  <c r="A38" i="5"/>
  <c r="B6" i="31"/>
  <c r="A6" i="5"/>
  <c r="A7" i="3"/>
  <c r="B6" i="25"/>
  <c r="J12" i="19"/>
  <c r="D17" i="26"/>
  <c r="D17" i="20"/>
  <c r="I17" i="20"/>
  <c r="D17" i="19"/>
  <c r="I17" i="19"/>
  <c r="C17" i="20"/>
  <c r="A16" i="5"/>
  <c r="A17" i="3"/>
  <c r="B8" i="22"/>
  <c r="S7" i="5"/>
  <c r="K8" i="3"/>
  <c r="B7" i="23"/>
  <c r="C6" i="30"/>
  <c r="B12" i="23"/>
  <c r="B12" i="27"/>
  <c r="B16" i="33"/>
  <c r="W7" i="5"/>
  <c r="L8" i="3"/>
  <c r="C7" i="23"/>
  <c r="J18" i="19"/>
  <c r="J14" i="19"/>
  <c r="U9" i="33"/>
  <c r="D12" i="19"/>
  <c r="AD9" i="33"/>
  <c r="D12" i="28"/>
  <c r="AA9" i="33"/>
  <c r="I12" i="26"/>
  <c r="X4" i="33"/>
  <c r="G20" i="19"/>
  <c r="G24" i="5"/>
  <c r="C17" i="19"/>
  <c r="D13" i="19"/>
  <c r="D12" i="27"/>
  <c r="V11" i="33"/>
  <c r="E18" i="19"/>
  <c r="J29" i="5"/>
  <c r="B5" i="29"/>
  <c r="B17" i="23"/>
  <c r="B16" i="31"/>
  <c r="B15" i="26"/>
  <c r="B16" i="24"/>
  <c r="B15" i="29"/>
  <c r="E39" i="5"/>
  <c r="C7" i="31"/>
  <c r="S5" i="5"/>
  <c r="K6" i="3"/>
  <c r="B5" i="23"/>
  <c r="B14" i="23"/>
  <c r="B15" i="21"/>
  <c r="B18" i="19"/>
  <c r="B19" i="21"/>
  <c r="J8" i="26"/>
  <c r="X5" i="33"/>
  <c r="D19" i="26"/>
  <c r="AA5" i="33"/>
  <c r="D19" i="27"/>
  <c r="L21" i="5"/>
  <c r="AN5" i="33"/>
  <c r="AB5" i="33"/>
  <c r="E19" i="27"/>
  <c r="B23" i="33"/>
  <c r="B19" i="22"/>
  <c r="A40" i="5"/>
  <c r="B8" i="31"/>
  <c r="H14" i="32"/>
  <c r="J15" i="27"/>
  <c r="AG5" i="33"/>
  <c r="D18" i="29"/>
  <c r="AD11" i="33"/>
  <c r="D19" i="28"/>
  <c r="AQ10" i="33"/>
  <c r="E16" i="32"/>
  <c r="Z22" i="33"/>
  <c r="H16" i="30"/>
  <c r="U23" i="33"/>
  <c r="G19" i="28"/>
  <c r="J19" i="28"/>
  <c r="I8" i="28"/>
  <c r="H32" i="5"/>
  <c r="M29" i="5"/>
  <c r="AL10" i="33"/>
  <c r="AL11" i="33"/>
  <c r="F18" i="30"/>
  <c r="X22" i="33"/>
  <c r="AH10" i="33"/>
  <c r="E16" i="29"/>
  <c r="C32" i="5"/>
  <c r="AK11" i="33"/>
  <c r="E18" i="30"/>
  <c r="W23" i="33"/>
  <c r="G19" i="29"/>
  <c r="J19" i="29"/>
  <c r="AB22" i="33"/>
  <c r="H16" i="31"/>
  <c r="Y23" i="33"/>
  <c r="G18" i="30"/>
  <c r="J18" i="30"/>
  <c r="AF11" i="33"/>
  <c r="F19" i="28"/>
  <c r="AO11" i="33"/>
  <c r="F19" i="31"/>
  <c r="V22" i="33"/>
  <c r="AC23" i="33"/>
  <c r="J8" i="28"/>
  <c r="Q14" i="1"/>
  <c r="H16" i="28"/>
  <c r="W19" i="33"/>
  <c r="F29" i="5"/>
  <c r="AJ7" i="33"/>
  <c r="D15" i="30"/>
  <c r="AL6" i="33"/>
  <c r="F19" i="30"/>
  <c r="AB18" i="33"/>
  <c r="H17" i="31"/>
  <c r="H29" i="5"/>
  <c r="AI7" i="33"/>
  <c r="F15" i="29"/>
  <c r="X18" i="33"/>
  <c r="X24" i="33"/>
  <c r="G15" i="30"/>
  <c r="AC19" i="33"/>
  <c r="G15" i="32"/>
  <c r="AO6" i="33"/>
  <c r="F17" i="31"/>
  <c r="Z18" i="33"/>
  <c r="Z24" i="33"/>
  <c r="G29" i="5"/>
  <c r="AK7" i="33"/>
  <c r="E15" i="30"/>
  <c r="AE6" i="33"/>
  <c r="E16" i="28"/>
  <c r="AR6" i="33"/>
  <c r="F17" i="32"/>
  <c r="J5" i="28"/>
  <c r="U24" i="33"/>
  <c r="AA19" i="33"/>
  <c r="G15" i="31"/>
  <c r="J15" i="31"/>
  <c r="B29" i="5"/>
  <c r="AD6" i="33"/>
  <c r="AG6" i="33"/>
  <c r="D17" i="29"/>
  <c r="AM6" i="33"/>
  <c r="D17" i="31"/>
  <c r="AP6" i="33"/>
  <c r="D17" i="32"/>
  <c r="AJ6" i="33"/>
  <c r="D19" i="30"/>
  <c r="W24" i="33"/>
  <c r="G15" i="29"/>
  <c r="J15" i="29"/>
  <c r="AR7" i="33"/>
  <c r="F15" i="32"/>
  <c r="AH6" i="33"/>
  <c r="E17" i="29"/>
  <c r="AG7" i="33"/>
  <c r="D15" i="29"/>
  <c r="D16" i="28"/>
  <c r="B19" i="20"/>
  <c r="J24" i="5"/>
  <c r="B8" i="26"/>
  <c r="B19" i="24"/>
  <c r="B11" i="33"/>
  <c r="B19" i="32"/>
  <c r="B15" i="28"/>
  <c r="S15" i="5"/>
  <c r="K16" i="3"/>
  <c r="B7" i="20"/>
  <c r="B15" i="20"/>
  <c r="B18" i="25"/>
  <c r="N6" i="5"/>
  <c r="G7" i="3"/>
  <c r="C6" i="24"/>
  <c r="W16" i="5"/>
  <c r="L17" i="3"/>
  <c r="C8" i="20"/>
  <c r="A13" i="5"/>
  <c r="A14" i="3"/>
  <c r="B5" i="22"/>
  <c r="B19" i="33"/>
  <c r="J39" i="5"/>
  <c r="B7" i="32"/>
  <c r="W24" i="5"/>
  <c r="C8" i="27"/>
  <c r="B13" i="23"/>
  <c r="B18" i="26"/>
  <c r="B18" i="30"/>
  <c r="J8" i="5"/>
  <c r="F9" i="3"/>
  <c r="B8" i="24"/>
  <c r="J16" i="5"/>
  <c r="F17" i="3"/>
  <c r="B8" i="21"/>
  <c r="N32" i="5"/>
  <c r="C8" i="29"/>
  <c r="N13" i="5"/>
  <c r="G14" i="3"/>
  <c r="C5" i="21"/>
  <c r="B15" i="32"/>
  <c r="E29" i="5"/>
  <c r="C5" i="28"/>
  <c r="B7" i="33"/>
  <c r="J32" i="5"/>
  <c r="B8" i="29"/>
  <c r="B13" i="30"/>
  <c r="W8" i="5"/>
  <c r="L9" i="3"/>
  <c r="C8" i="23"/>
  <c r="B15" i="30"/>
  <c r="B17" i="25"/>
  <c r="B19" i="29"/>
  <c r="B18" i="27"/>
  <c r="N40" i="5"/>
  <c r="C8" i="32"/>
  <c r="W32" i="5"/>
  <c r="C8" i="30"/>
  <c r="B19" i="31"/>
  <c r="A32" i="5"/>
  <c r="B8" i="28"/>
  <c r="B19" i="23"/>
  <c r="S29" i="5"/>
  <c r="B5" i="30"/>
  <c r="E23" i="5"/>
  <c r="B24" i="3"/>
  <c r="C7" i="19"/>
  <c r="B15" i="31"/>
  <c r="B15" i="27"/>
  <c r="B14" i="22"/>
  <c r="E16" i="5"/>
  <c r="B17" i="3"/>
  <c r="C8" i="22"/>
  <c r="E8" i="5"/>
  <c r="B9" i="3"/>
  <c r="C8" i="25"/>
  <c r="S22" i="5"/>
  <c r="B6" i="27"/>
  <c r="N22" i="5"/>
  <c r="C6" i="26"/>
  <c r="B13" i="28"/>
  <c r="E6" i="5"/>
  <c r="B7" i="3"/>
  <c r="C6" i="25"/>
  <c r="B14" i="25"/>
  <c r="B13" i="27"/>
  <c r="B22" i="33"/>
  <c r="B16" i="26"/>
  <c r="E13" i="5"/>
  <c r="B14" i="3"/>
  <c r="C5" i="22"/>
  <c r="N16" i="5"/>
  <c r="G17" i="3"/>
  <c r="C8" i="21"/>
  <c r="J22" i="5"/>
  <c r="B6" i="26"/>
  <c r="A21" i="5"/>
  <c r="A22" i="3"/>
  <c r="B5" i="19"/>
  <c r="A23" i="5"/>
  <c r="A24" i="3"/>
  <c r="B7" i="19"/>
  <c r="B4" i="33"/>
  <c r="B6" i="33"/>
  <c r="B17" i="21"/>
  <c r="W31" i="5"/>
  <c r="C7" i="30"/>
  <c r="N29" i="5"/>
  <c r="C5" i="29"/>
  <c r="B15" i="22"/>
  <c r="B16" i="23"/>
  <c r="N39" i="5"/>
  <c r="C7" i="32"/>
  <c r="J7" i="5"/>
  <c r="F8" i="3"/>
  <c r="B7" i="24"/>
  <c r="G19" i="32"/>
  <c r="O29" i="5"/>
  <c r="AP4" i="33"/>
  <c r="D14" i="32"/>
  <c r="AQ4" i="33"/>
  <c r="E14" i="32"/>
  <c r="I14" i="32"/>
  <c r="H16" i="32"/>
  <c r="K29" i="5"/>
  <c r="AJ10" i="33"/>
  <c r="D16" i="30"/>
  <c r="J5" i="29"/>
  <c r="E30" i="5"/>
  <c r="C6" i="28"/>
  <c r="B14" i="27"/>
  <c r="B13" i="26"/>
  <c r="B13" i="21"/>
  <c r="J38" i="5"/>
  <c r="B6" i="32"/>
  <c r="S6" i="5"/>
  <c r="K7" i="3"/>
  <c r="B6" i="23"/>
  <c r="B13" i="31"/>
  <c r="B13" i="32"/>
  <c r="J6" i="5"/>
  <c r="F7" i="3"/>
  <c r="B6" i="24"/>
  <c r="B18" i="22"/>
  <c r="A5" i="5"/>
  <c r="A6" i="3"/>
  <c r="B5" i="25"/>
  <c r="A29" i="5"/>
  <c r="B5" i="28"/>
  <c r="N31" i="5"/>
  <c r="C7" i="29"/>
  <c r="B16" i="21"/>
  <c r="N8" i="5"/>
  <c r="G9" i="3"/>
  <c r="C8" i="24"/>
  <c r="B16" i="19"/>
  <c r="B17" i="22"/>
  <c r="B10" i="33"/>
  <c r="W14" i="5"/>
  <c r="L15" i="3"/>
  <c r="C6" i="20"/>
  <c r="B18" i="24"/>
  <c r="B16" i="30"/>
  <c r="W23" i="5"/>
  <c r="C7" i="27"/>
  <c r="B19" i="25"/>
  <c r="E7" i="5"/>
  <c r="B8" i="3"/>
  <c r="C7" i="25"/>
  <c r="B17" i="27"/>
  <c r="E32" i="5"/>
  <c r="C8" i="28"/>
  <c r="B16" i="20"/>
  <c r="B17" i="28"/>
  <c r="B18" i="21"/>
  <c r="S8" i="5"/>
  <c r="K9" i="3"/>
  <c r="B8" i="23"/>
  <c r="J23" i="5"/>
  <c r="B7" i="26"/>
  <c r="AK6" i="33"/>
  <c r="E19" i="30"/>
  <c r="AM11" i="33"/>
  <c r="D19" i="31"/>
  <c r="AB23" i="33"/>
  <c r="H19" i="31"/>
  <c r="G17" i="32"/>
  <c r="G19" i="30"/>
  <c r="AL8" i="33"/>
  <c r="F14" i="30"/>
  <c r="A8" i="5"/>
  <c r="A9" i="3"/>
  <c r="B8" i="25"/>
  <c r="N7" i="5"/>
  <c r="G8" i="3"/>
  <c r="C7" i="24"/>
  <c r="S23" i="5"/>
  <c r="B7" i="27"/>
  <c r="E14" i="5"/>
  <c r="B15" i="3"/>
  <c r="C6" i="22"/>
  <c r="J14" i="5"/>
  <c r="F15" i="3"/>
  <c r="B6" i="21"/>
  <c r="B16" i="22"/>
  <c r="B19" i="30"/>
  <c r="B18" i="33"/>
  <c r="B17" i="31"/>
  <c r="B17" i="20"/>
  <c r="E21" i="5"/>
  <c r="B22" i="3"/>
  <c r="C5" i="19"/>
  <c r="N14" i="5"/>
  <c r="G15" i="3"/>
  <c r="C6" i="21"/>
  <c r="A15" i="5"/>
  <c r="A16" i="3"/>
  <c r="B7" i="22"/>
  <c r="B16" i="28"/>
  <c r="B17" i="19"/>
  <c r="E38" i="5"/>
  <c r="C6" i="31"/>
  <c r="B16" i="27"/>
  <c r="B16" i="25"/>
  <c r="B14" i="24"/>
  <c r="B17" i="32"/>
  <c r="B15" i="23"/>
  <c r="S30" i="5"/>
  <c r="B6" i="30"/>
  <c r="S14" i="5"/>
  <c r="K15" i="3"/>
  <c r="B6" i="20"/>
  <c r="W5" i="5"/>
  <c r="L6" i="3"/>
  <c r="C5" i="23"/>
  <c r="B17" i="29"/>
  <c r="J37" i="5"/>
  <c r="B5" i="32"/>
  <c r="N21" i="5"/>
  <c r="C5" i="26"/>
  <c r="B17" i="26"/>
  <c r="E22" i="5"/>
  <c r="B23" i="3"/>
  <c r="C6" i="19"/>
  <c r="B13" i="24"/>
  <c r="B8" i="33"/>
  <c r="W21" i="5"/>
  <c r="C5" i="27"/>
  <c r="S32" i="5"/>
  <c r="B8" i="30"/>
  <c r="B5" i="33"/>
  <c r="B14" i="31"/>
  <c r="A37" i="5"/>
  <c r="B5" i="31"/>
  <c r="N37" i="5"/>
  <c r="C5" i="32"/>
  <c r="N30" i="5"/>
  <c r="C6" i="29"/>
  <c r="B14" i="26"/>
  <c r="C5" i="31"/>
  <c r="E15" i="5"/>
  <c r="B16" i="3"/>
  <c r="C7" i="22"/>
  <c r="S21" i="5"/>
  <c r="B5" i="27"/>
  <c r="N23" i="5"/>
  <c r="C7" i="26"/>
  <c r="B15" i="24"/>
  <c r="J40" i="5"/>
  <c r="B8" i="32"/>
  <c r="B14" i="32"/>
  <c r="W13" i="5"/>
  <c r="L14" i="3"/>
  <c r="C5" i="20"/>
  <c r="A31" i="5"/>
  <c r="B7" i="28"/>
  <c r="C6" i="27"/>
  <c r="B14" i="21"/>
  <c r="J5" i="5"/>
  <c r="F6" i="3"/>
  <c r="B5" i="24"/>
  <c r="B14" i="29"/>
  <c r="A24" i="5"/>
  <c r="A25" i="3"/>
  <c r="B8" i="19"/>
  <c r="B19" i="27"/>
  <c r="S13" i="5"/>
  <c r="K14" i="3"/>
  <c r="B5" i="20"/>
  <c r="W29" i="5"/>
  <c r="C5" i="30"/>
  <c r="B13" i="29"/>
  <c r="B13" i="20"/>
  <c r="B14" i="19"/>
  <c r="E40" i="5"/>
  <c r="C8" i="31"/>
  <c r="S16" i="5"/>
  <c r="K17" i="3"/>
  <c r="B8" i="20"/>
  <c r="B14" i="28"/>
  <c r="B18" i="23"/>
  <c r="N5" i="5"/>
  <c r="G6" i="3"/>
  <c r="C5" i="24"/>
  <c r="B14" i="30"/>
  <c r="A7" i="5"/>
  <c r="A8" i="3"/>
  <c r="B7" i="25"/>
  <c r="B13" i="22"/>
  <c r="J13" i="5"/>
  <c r="F14" i="3"/>
  <c r="B5" i="21"/>
  <c r="B12" i="25"/>
  <c r="J31" i="5"/>
  <c r="B7" i="29"/>
  <c r="A30" i="5"/>
  <c r="B6" i="28"/>
  <c r="J14" i="32"/>
  <c r="B14" i="20"/>
  <c r="AQ11" i="33"/>
  <c r="E19" i="32"/>
  <c r="D14" i="26"/>
  <c r="I15" i="20"/>
  <c r="C15" i="20"/>
  <c r="C18" i="21"/>
  <c r="I18" i="21"/>
  <c r="I12" i="24"/>
  <c r="C12" i="24"/>
  <c r="I17" i="24"/>
  <c r="C17" i="24"/>
  <c r="I18" i="22"/>
  <c r="C18" i="22"/>
  <c r="C17" i="23"/>
  <c r="I17" i="23"/>
  <c r="I17" i="21"/>
  <c r="C17" i="21"/>
  <c r="J12" i="21"/>
  <c r="G20" i="21"/>
  <c r="F18" i="25"/>
  <c r="C18" i="25"/>
  <c r="E12" i="33"/>
  <c r="H20" i="22"/>
  <c r="J13" i="22"/>
  <c r="AH7" i="33"/>
  <c r="E15" i="29"/>
  <c r="AQ7" i="33"/>
  <c r="E15" i="32"/>
  <c r="AE7" i="33"/>
  <c r="E15" i="28"/>
  <c r="C12" i="19"/>
  <c r="I12" i="19"/>
  <c r="C12" i="23"/>
  <c r="I12" i="23"/>
  <c r="G20" i="22"/>
  <c r="J17" i="22"/>
  <c r="J12" i="20"/>
  <c r="H20" i="20"/>
  <c r="I13" i="23"/>
  <c r="C13" i="23"/>
  <c r="I12" i="25"/>
  <c r="C12" i="25"/>
  <c r="C12" i="33"/>
  <c r="D14" i="25"/>
  <c r="AB11" i="33"/>
  <c r="E18" i="27"/>
  <c r="H20" i="19"/>
  <c r="I15" i="21"/>
  <c r="Y24" i="33"/>
  <c r="AF7" i="33"/>
  <c r="F15" i="28"/>
  <c r="AM7" i="33"/>
  <c r="D15" i="31"/>
  <c r="AD7" i="33"/>
  <c r="D15" i="28"/>
  <c r="AH5" i="33"/>
  <c r="E18" i="29"/>
  <c r="AQ5" i="33"/>
  <c r="E18" i="32"/>
  <c r="AK5" i="33"/>
  <c r="E17" i="30"/>
  <c r="V5" i="33"/>
  <c r="E19" i="19"/>
  <c r="I19" i="19"/>
  <c r="AE5" i="33"/>
  <c r="E18" i="28"/>
  <c r="C15" i="23"/>
  <c r="I15" i="23"/>
  <c r="I16" i="24"/>
  <c r="C16" i="24"/>
  <c r="I13" i="20"/>
  <c r="C13" i="20"/>
  <c r="C13" i="25"/>
  <c r="I13" i="25"/>
  <c r="C16" i="21"/>
  <c r="I16" i="21"/>
  <c r="C16" i="20"/>
  <c r="I16" i="20"/>
  <c r="I18" i="23"/>
  <c r="C18" i="23"/>
  <c r="H20" i="21"/>
  <c r="J13" i="21"/>
  <c r="J12" i="23"/>
  <c r="G20" i="23"/>
  <c r="I19" i="25"/>
  <c r="C19" i="25"/>
  <c r="M4" i="33"/>
  <c r="J4" i="33"/>
  <c r="AB4" i="33"/>
  <c r="AB12" i="33"/>
  <c r="Y4" i="33"/>
  <c r="AH4" i="33"/>
  <c r="E14" i="29"/>
  <c r="D4" i="33"/>
  <c r="AN4" i="33"/>
  <c r="E14" i="31"/>
  <c r="P4" i="33"/>
  <c r="AK4" i="33"/>
  <c r="S4" i="33"/>
  <c r="G4" i="33"/>
  <c r="V4" i="33"/>
  <c r="AE4" i="33"/>
  <c r="AM4" i="33"/>
  <c r="AN7" i="33"/>
  <c r="E15" i="31"/>
  <c r="AE11" i="33"/>
  <c r="E19" i="28"/>
  <c r="H17" i="28"/>
  <c r="J17" i="28"/>
  <c r="J17" i="20"/>
  <c r="C19" i="23"/>
  <c r="I19" i="23"/>
  <c r="I12" i="22"/>
  <c r="C12" i="22"/>
  <c r="C17" i="22"/>
  <c r="I17" i="22"/>
  <c r="J13" i="24"/>
  <c r="G20" i="24"/>
  <c r="J13" i="25"/>
  <c r="I15" i="25"/>
  <c r="C15" i="25"/>
  <c r="G20" i="20"/>
  <c r="J13" i="20"/>
  <c r="H18" i="25"/>
  <c r="H20" i="25"/>
  <c r="D24" i="33"/>
  <c r="AM10" i="33"/>
  <c r="D16" i="31"/>
  <c r="H16" i="29"/>
  <c r="I15" i="19"/>
  <c r="C16" i="22"/>
  <c r="C19" i="19"/>
  <c r="H20" i="24"/>
  <c r="AR5" i="33"/>
  <c r="F18" i="32"/>
  <c r="T5" i="33"/>
  <c r="AF5" i="33"/>
  <c r="C15" i="21"/>
  <c r="D19" i="22"/>
  <c r="T11" i="33"/>
  <c r="F19" i="20"/>
  <c r="C19" i="20"/>
  <c r="AC11" i="33"/>
  <c r="F18" i="27"/>
  <c r="P9" i="33"/>
  <c r="E12" i="21"/>
  <c r="AN9" i="33"/>
  <c r="E12" i="31"/>
  <c r="AN8" i="33"/>
  <c r="E13" i="31"/>
  <c r="P8" i="33"/>
  <c r="E13" i="21"/>
  <c r="C13" i="21"/>
  <c r="V8" i="33"/>
  <c r="E14" i="19"/>
  <c r="F16" i="23"/>
  <c r="F12" i="33"/>
  <c r="G17" i="26"/>
  <c r="J17" i="26"/>
  <c r="I7" i="33"/>
  <c r="T9" i="33"/>
  <c r="F12" i="20"/>
  <c r="AL9" i="33"/>
  <c r="AD5" i="33"/>
  <c r="N8" i="33"/>
  <c r="F13" i="22"/>
  <c r="C13" i="22"/>
  <c r="W8" i="33"/>
  <c r="AF9" i="33"/>
  <c r="F12" i="28"/>
  <c r="AI11" i="33"/>
  <c r="F19" i="29"/>
  <c r="V10" i="33"/>
  <c r="E16" i="19"/>
  <c r="H10" i="33"/>
  <c r="O4" i="33"/>
  <c r="C16" i="33"/>
  <c r="AC5" i="33"/>
  <c r="Z5" i="33"/>
  <c r="F19" i="26"/>
  <c r="U11" i="33"/>
  <c r="O11" i="33"/>
  <c r="D19" i="21"/>
  <c r="C18" i="26"/>
  <c r="AH9" i="33"/>
  <c r="S9" i="33"/>
  <c r="E12" i="20"/>
  <c r="P11" i="33"/>
  <c r="E19" i="21"/>
  <c r="AH8" i="33"/>
  <c r="E13" i="29"/>
  <c r="R5" i="33"/>
  <c r="Q9" i="33"/>
  <c r="F12" i="21"/>
  <c r="G11" i="33"/>
  <c r="E19" i="24"/>
  <c r="C19" i="24"/>
  <c r="I19" i="21"/>
  <c r="C19" i="21"/>
  <c r="I16" i="19"/>
  <c r="C16" i="19"/>
  <c r="D14" i="23"/>
  <c r="I12" i="33"/>
  <c r="I12" i="21"/>
  <c r="C12" i="21"/>
  <c r="E15" i="24"/>
  <c r="G12" i="33"/>
  <c r="E14" i="26"/>
  <c r="Q12" i="33"/>
  <c r="J18" i="25"/>
  <c r="I19" i="24"/>
  <c r="I19" i="20"/>
  <c r="F19" i="27"/>
  <c r="H12" i="33"/>
  <c r="F18" i="24"/>
  <c r="W12" i="33"/>
  <c r="F14" i="19"/>
  <c r="C14" i="19"/>
  <c r="I19" i="22"/>
  <c r="C19" i="22"/>
  <c r="E13" i="19"/>
  <c r="V12" i="33"/>
  <c r="P12" i="33"/>
  <c r="E14" i="21"/>
  <c r="M12" i="33"/>
  <c r="E15" i="22"/>
  <c r="E14" i="25"/>
  <c r="I14" i="25"/>
  <c r="N12" i="33"/>
  <c r="I13" i="21"/>
  <c r="D18" i="20"/>
  <c r="R12" i="33"/>
  <c r="D14" i="21"/>
  <c r="O12" i="33"/>
  <c r="F12" i="30"/>
  <c r="T12" i="33"/>
  <c r="F18" i="20"/>
  <c r="E13" i="28"/>
  <c r="J12" i="33"/>
  <c r="E16" i="23"/>
  <c r="I13" i="22"/>
  <c r="I18" i="25"/>
  <c r="C12" i="20"/>
  <c r="I12" i="20"/>
  <c r="D18" i="19"/>
  <c r="U12" i="33"/>
  <c r="C24" i="33"/>
  <c r="G14" i="25"/>
  <c r="D18" i="28"/>
  <c r="F18" i="28"/>
  <c r="E14" i="20"/>
  <c r="S12" i="33"/>
  <c r="C14" i="25"/>
  <c r="D12" i="33"/>
  <c r="E13" i="27"/>
  <c r="C14" i="20"/>
  <c r="I14" i="20"/>
  <c r="C18" i="19"/>
  <c r="I18" i="19"/>
  <c r="I16" i="23"/>
  <c r="C16" i="23"/>
  <c r="I14" i="19"/>
  <c r="I14" i="21"/>
  <c r="C14" i="21"/>
  <c r="C15" i="22"/>
  <c r="I15" i="22"/>
  <c r="C18" i="24"/>
  <c r="I18" i="24"/>
  <c r="I15" i="24"/>
  <c r="C15" i="24"/>
  <c r="C14" i="23"/>
  <c r="I14" i="23"/>
  <c r="G20" i="25"/>
  <c r="J14" i="25"/>
  <c r="I18" i="20"/>
  <c r="C18" i="20"/>
  <c r="I13" i="19"/>
  <c r="C13" i="19"/>
  <c r="A39" i="5"/>
  <c r="B7" i="31"/>
  <c r="B9" i="33"/>
  <c r="B21" i="33"/>
  <c r="N24" i="5"/>
  <c r="C8" i="26"/>
  <c r="B12" i="19"/>
  <c r="J30" i="5"/>
  <c r="B6" i="29"/>
  <c r="B13" i="25"/>
  <c r="W30" i="5"/>
  <c r="B12" i="24"/>
  <c r="B12" i="31"/>
  <c r="A22" i="5"/>
  <c r="A23" i="3"/>
  <c r="B6" i="19"/>
  <c r="B12" i="32"/>
  <c r="W15" i="5"/>
  <c r="L16" i="3"/>
  <c r="C7" i="20"/>
  <c r="B12" i="29"/>
  <c r="E31" i="5"/>
  <c r="C7" i="28"/>
  <c r="N38" i="5"/>
  <c r="C6" i="32"/>
  <c r="B12" i="21"/>
  <c r="B12" i="30"/>
  <c r="B12" i="26"/>
  <c r="B12" i="28"/>
  <c r="B12" i="20"/>
  <c r="B12" i="22"/>
  <c r="B18" i="28"/>
  <c r="E37" i="5"/>
  <c r="B19" i="26"/>
  <c r="B15" i="25"/>
  <c r="B17" i="30"/>
  <c r="J21" i="5"/>
  <c r="B5" i="26"/>
  <c r="E5" i="5"/>
  <c r="B6" i="3"/>
  <c r="C5" i="25"/>
  <c r="E24" i="5"/>
  <c r="B25" i="3"/>
  <c r="C8" i="19"/>
  <c r="W22" i="5"/>
  <c r="A14" i="5"/>
  <c r="A15" i="3"/>
  <c r="B6" i="22"/>
  <c r="W6" i="5"/>
  <c r="L7" i="3"/>
  <c r="C6" i="23"/>
  <c r="S31" i="5"/>
  <c r="B7" i="30"/>
  <c r="B17" i="24"/>
  <c r="B18" i="20"/>
  <c r="B18" i="31"/>
  <c r="B17" i="33"/>
  <c r="B18" i="32"/>
  <c r="B18" i="29"/>
  <c r="N15" i="5"/>
  <c r="G16" i="3"/>
  <c r="C7" i="21"/>
  <c r="I15" i="28"/>
  <c r="E17" i="32"/>
  <c r="AQ12" i="33"/>
  <c r="C14" i="32"/>
  <c r="AM12" i="33"/>
  <c r="J19" i="32"/>
  <c r="J16" i="32"/>
  <c r="J13" i="31"/>
  <c r="C15" i="28"/>
  <c r="AB24" i="33"/>
  <c r="AP7" i="33"/>
  <c r="D15" i="32"/>
  <c r="AL7" i="33"/>
  <c r="F15" i="30"/>
  <c r="AP5" i="33"/>
  <c r="D18" i="32"/>
  <c r="H17" i="32"/>
  <c r="J17" i="32"/>
  <c r="J13" i="30"/>
  <c r="J18" i="28"/>
  <c r="C18" i="28"/>
  <c r="D14" i="31"/>
  <c r="AF10" i="33"/>
  <c r="F17" i="28"/>
  <c r="AO7" i="33"/>
  <c r="F15" i="31"/>
  <c r="AJ4" i="33"/>
  <c r="D13" i="30"/>
  <c r="AH11" i="33"/>
  <c r="E19" i="29"/>
  <c r="AN11" i="33"/>
  <c r="E19" i="31"/>
  <c r="AG4" i="33"/>
  <c r="D14" i="29"/>
  <c r="C14" i="29"/>
  <c r="V24" i="33"/>
  <c r="AE9" i="33"/>
  <c r="E12" i="28"/>
  <c r="AP9" i="33"/>
  <c r="D12" i="32"/>
  <c r="AJ8" i="33"/>
  <c r="D14" i="30"/>
  <c r="AO8" i="33"/>
  <c r="F13" i="31"/>
  <c r="J16" i="28"/>
  <c r="J14" i="30"/>
  <c r="J18" i="29"/>
  <c r="J16" i="29"/>
  <c r="AC24" i="33"/>
  <c r="AR10" i="33"/>
  <c r="F16" i="32"/>
  <c r="AA24" i="33"/>
  <c r="H17" i="29"/>
  <c r="J17" i="29"/>
  <c r="J15" i="32"/>
  <c r="J17" i="31"/>
  <c r="AJ9" i="33"/>
  <c r="D12" i="30"/>
  <c r="AK9" i="33"/>
  <c r="E12" i="30"/>
  <c r="AI8" i="33"/>
  <c r="F13" i="29"/>
  <c r="J13" i="29"/>
  <c r="J19" i="31"/>
  <c r="J15" i="30"/>
  <c r="C12" i="31"/>
  <c r="I12" i="31"/>
  <c r="C19" i="28"/>
  <c r="I19" i="28"/>
  <c r="C15" i="31"/>
  <c r="I15" i="31"/>
  <c r="C15" i="32"/>
  <c r="I15" i="32"/>
  <c r="C15" i="29"/>
  <c r="I15" i="29"/>
  <c r="C17" i="32"/>
  <c r="I17" i="32"/>
  <c r="E18" i="31"/>
  <c r="I14" i="31"/>
  <c r="C14" i="31"/>
  <c r="C13" i="27"/>
  <c r="I13" i="27"/>
  <c r="I18" i="27"/>
  <c r="C18" i="27"/>
  <c r="I14" i="28"/>
  <c r="C14" i="28"/>
  <c r="F16" i="28"/>
  <c r="AF12" i="33"/>
  <c r="I13" i="31"/>
  <c r="C13" i="31"/>
  <c r="AR12" i="33"/>
  <c r="F13" i="32"/>
  <c r="I13" i="32"/>
  <c r="J12" i="29"/>
  <c r="G20" i="29"/>
  <c r="C19" i="29"/>
  <c r="I19" i="29"/>
  <c r="I16" i="28"/>
  <c r="H20" i="26"/>
  <c r="J18" i="27"/>
  <c r="J17" i="30"/>
  <c r="J18" i="32"/>
  <c r="J18" i="26"/>
  <c r="I17" i="29"/>
  <c r="C17" i="29"/>
  <c r="I19" i="31"/>
  <c r="C19" i="31"/>
  <c r="I18" i="29"/>
  <c r="C18" i="29"/>
  <c r="I19" i="27"/>
  <c r="C19" i="27"/>
  <c r="C12" i="28"/>
  <c r="I12" i="28"/>
  <c r="C14" i="26"/>
  <c r="I14" i="26"/>
  <c r="I13" i="28"/>
  <c r="C13" i="28"/>
  <c r="C18" i="32"/>
  <c r="I18" i="32"/>
  <c r="C17" i="27"/>
  <c r="I17" i="27"/>
  <c r="G20" i="26"/>
  <c r="J13" i="26"/>
  <c r="C16" i="28"/>
  <c r="H20" i="31"/>
  <c r="H20" i="29"/>
  <c r="H20" i="28"/>
  <c r="C19" i="30"/>
  <c r="I19" i="30"/>
  <c r="I12" i="32"/>
  <c r="C12" i="32"/>
  <c r="C16" i="27"/>
  <c r="I16" i="27"/>
  <c r="I15" i="27"/>
  <c r="C15" i="27"/>
  <c r="C15" i="26"/>
  <c r="I15" i="26"/>
  <c r="I14" i="30"/>
  <c r="C14" i="30"/>
  <c r="I13" i="26"/>
  <c r="C13" i="26"/>
  <c r="J12" i="32"/>
  <c r="G20" i="32"/>
  <c r="G20" i="30"/>
  <c r="J16" i="30"/>
  <c r="AD12" i="33"/>
  <c r="D17" i="28"/>
  <c r="E17" i="28"/>
  <c r="AE12" i="33"/>
  <c r="J13" i="32"/>
  <c r="H20" i="32"/>
  <c r="J12" i="30"/>
  <c r="J19" i="27"/>
  <c r="J16" i="27"/>
  <c r="C15" i="30"/>
  <c r="I15" i="30"/>
  <c r="I19" i="32"/>
  <c r="C19" i="32"/>
  <c r="I18" i="30"/>
  <c r="C18" i="30"/>
  <c r="C12" i="30"/>
  <c r="I12" i="30"/>
  <c r="C12" i="27"/>
  <c r="I12" i="27"/>
  <c r="I13" i="29"/>
  <c r="C13" i="29"/>
  <c r="G20" i="28"/>
  <c r="J12" i="28"/>
  <c r="J12" i="31"/>
  <c r="G20" i="31"/>
  <c r="J14" i="26"/>
  <c r="J16" i="31"/>
  <c r="J18" i="31"/>
  <c r="I18" i="28"/>
  <c r="E13" i="30"/>
  <c r="C13" i="30"/>
  <c r="AC12" i="33"/>
  <c r="E12" i="29"/>
  <c r="C12" i="29"/>
  <c r="F16" i="30"/>
  <c r="C16" i="30"/>
  <c r="AO10" i="33"/>
  <c r="AN6" i="33"/>
  <c r="E17" i="31"/>
  <c r="AI10" i="33"/>
  <c r="AP10" i="33"/>
  <c r="D16" i="32"/>
  <c r="AG10" i="33"/>
  <c r="Z6" i="33"/>
  <c r="AJ5" i="33"/>
  <c r="AA8" i="33"/>
  <c r="X10" i="33"/>
  <c r="H19" i="30"/>
  <c r="J19" i="30"/>
  <c r="Y5" i="33"/>
  <c r="AL12" i="33"/>
  <c r="AH12" i="33"/>
  <c r="AK12" i="33"/>
  <c r="I14" i="29"/>
  <c r="F17" i="26"/>
  <c r="Z12" i="33"/>
  <c r="I17" i="31"/>
  <c r="C17" i="31"/>
  <c r="I18" i="31"/>
  <c r="C18" i="31"/>
  <c r="Y12" i="33"/>
  <c r="E19" i="26"/>
  <c r="AJ12" i="33"/>
  <c r="D17" i="30"/>
  <c r="AI12" i="33"/>
  <c r="F16" i="29"/>
  <c r="I17" i="28"/>
  <c r="C17" i="28"/>
  <c r="AN12" i="33"/>
  <c r="D14" i="27"/>
  <c r="AA12" i="33"/>
  <c r="I16" i="32"/>
  <c r="C16" i="32"/>
  <c r="AP12" i="33"/>
  <c r="I12" i="29"/>
  <c r="I16" i="30"/>
  <c r="I13" i="30"/>
  <c r="C13" i="32"/>
  <c r="D16" i="26"/>
  <c r="X12" i="33"/>
  <c r="AG12" i="33"/>
  <c r="D16" i="29"/>
  <c r="AO12" i="33"/>
  <c r="F16" i="31"/>
  <c r="H20" i="30"/>
  <c r="C16" i="26"/>
  <c r="I16" i="26"/>
  <c r="C17" i="26"/>
  <c r="I17" i="26"/>
  <c r="I16" i="31"/>
  <c r="C16" i="31"/>
  <c r="C17" i="30"/>
  <c r="I17" i="30"/>
  <c r="I16" i="29"/>
  <c r="C16" i="29"/>
  <c r="C14" i="27"/>
  <c r="I14" i="27"/>
  <c r="C19" i="26"/>
  <c r="I19" i="26"/>
</calcChain>
</file>

<file path=xl/sharedStrings.xml><?xml version="1.0" encoding="utf-8"?>
<sst xmlns="http://schemas.openxmlformats.org/spreadsheetml/2006/main" count="535" uniqueCount="62">
  <si>
    <t>2015-2016 FUTBOL SEZONU ÖMER REMZİ ARIKAN U 11 LİGİ 7 NCİ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</si>
  <si>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</si>
  <si>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</si>
  <si>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</si>
  <si>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</si>
  <si>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</si>
  <si>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</si>
  <si>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</si>
  <si>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</si>
  <si>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</si>
  <si>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</si>
  <si>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</si>
  <si>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</si>
  <si>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</si>
  <si>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</si>
  <si>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</si>
  <si>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</si>
  <si>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</si>
  <si>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 7 NCİ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</si>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</sst>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sz val="11"/>
      <color indexed="9"/>
      <name val="Arial"/>
      <family val="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b/>
      <sz val="11"/>
      <color theme="0"/>
      <name val="Arial"/>
      <family val="2"/>
      <charset val="16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3" fontId="32" fillId="4" borderId="1" xfId="0" applyNumberFormat="1" applyFont="1" applyFill="1" applyBorder="1" applyAlignment="1">
      <alignment horizontal="center" vertical="center"/>
    </xf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3" fontId="35" fillId="4" borderId="1" xfId="0" applyNumberFormat="1" applyFont="1" applyFill="1" applyBorder="1" applyAlignment="1">
      <alignment horizontal="center" vertical="center"/>
    </xf>
    <xf numFmtId="3" fontId="36" fillId="4" borderId="1" xfId="0" applyNumberFormat="1" applyFont="1" applyFill="1" applyBorder="1" applyAlignment="1">
      <alignment horizontal="center" vertical="center"/>
    </xf>
    <xf numFmtId="3" fontId="32" fillId="4" borderId="0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5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5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16" name="Picture 18">
          <a:extLst>
            <a:ext uri="{FF2B5EF4-FFF2-40B4-BE49-F238E27FC236}">
              <a16:creationId xmlns:a16="http://schemas.microsoft.com/office/drawing/2014/main" xmlns="" id="{00000000-0008-0000-0000-0000B8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17" name="Picture 19">
          <a:extLst>
            <a:ext uri="{FF2B5EF4-FFF2-40B4-BE49-F238E27FC236}">
              <a16:creationId xmlns:a16="http://schemas.microsoft.com/office/drawing/2014/main" xmlns="" id="{00000000-0008-0000-0000-0000B9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6dd80391-9dbc-493e-a9cd-df31e0da9869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16">
          <cell r="F16" t="str">
            <v xml:space="preserve">YAŞAMKENT İLKER </v>
          </cell>
        </row>
        <row r="17">
          <cell r="F17" t="str">
            <v>ULUBEYSPOR</v>
          </cell>
        </row>
        <row r="18">
          <cell r="F18" t="str">
            <v>ÇAY YOLU SPOR</v>
          </cell>
        </row>
        <row r="19">
          <cell r="F19" t="str">
            <v>AYDINLIKEVLER</v>
          </cell>
        </row>
        <row r="20">
          <cell r="F20" t="str">
            <v>1905 ANKARASLAN</v>
          </cell>
        </row>
        <row r="21">
          <cell r="F21" t="str">
            <v>AL KULA GENÇLİK</v>
          </cell>
        </row>
        <row r="22">
          <cell r="F22" t="str">
            <v>K.HAMAM BLD.SPOR</v>
          </cell>
        </row>
        <row r="23">
          <cell r="F23" t="str">
            <v>VOLKAN YILDIRIM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5"/>
      <c r="B2" s="128" t="s">
        <v>1</v>
      </c>
      <c r="C2" s="129"/>
      <c r="D2" s="129"/>
      <c r="E2" s="129"/>
      <c r="F2" s="129"/>
      <c r="G2" s="129"/>
      <c r="H2" s="129"/>
      <c r="I2" s="129"/>
      <c r="J2" s="130"/>
      <c r="K2" s="86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7"/>
      <c r="B3" s="64"/>
      <c r="C3" s="65"/>
      <c r="D3" s="66"/>
      <c r="E3" s="66"/>
      <c r="F3" s="66"/>
      <c r="G3" s="66"/>
      <c r="H3" s="66"/>
      <c r="I3" s="66"/>
      <c r="J3" s="66"/>
      <c r="K3" s="88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7"/>
      <c r="B4" s="64"/>
      <c r="C4" s="132" t="s">
        <v>2</v>
      </c>
      <c r="D4" s="133"/>
      <c r="E4" s="133"/>
      <c r="F4" s="133"/>
      <c r="G4" s="133"/>
      <c r="H4" s="133"/>
      <c r="I4" s="134"/>
      <c r="J4" s="64"/>
      <c r="K4" s="8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7"/>
      <c r="B5" s="67"/>
      <c r="C5" s="72"/>
      <c r="D5" s="74"/>
      <c r="E5" s="73"/>
      <c r="F5" s="74"/>
      <c r="G5" s="73"/>
      <c r="H5" s="74"/>
      <c r="I5" s="73"/>
      <c r="J5" s="69"/>
      <c r="K5" s="89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7"/>
      <c r="B6" s="75"/>
      <c r="C6" s="106" t="s">
        <v>3</v>
      </c>
      <c r="D6" s="76"/>
      <c r="E6" s="107" t="s">
        <v>4</v>
      </c>
      <c r="F6" s="76"/>
      <c r="G6" s="107" t="s">
        <v>5</v>
      </c>
      <c r="H6" s="76"/>
      <c r="I6" s="107" t="s">
        <v>6</v>
      </c>
      <c r="J6" s="69"/>
      <c r="K6" s="89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7"/>
      <c r="B7" s="75"/>
      <c r="C7" s="77"/>
      <c r="D7" s="78"/>
      <c r="E7" s="79"/>
      <c r="F7" s="78"/>
      <c r="G7" s="79"/>
      <c r="H7" s="78"/>
      <c r="I7" s="79"/>
      <c r="J7" s="69"/>
      <c r="K7" s="89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7"/>
      <c r="B8" s="75"/>
      <c r="C8" s="106" t="s">
        <v>7</v>
      </c>
      <c r="D8" s="76"/>
      <c r="E8" s="107" t="s">
        <v>8</v>
      </c>
      <c r="F8" s="76"/>
      <c r="G8" s="107" t="s">
        <v>9</v>
      </c>
      <c r="H8" s="76"/>
      <c r="I8" s="107" t="s">
        <v>10</v>
      </c>
      <c r="J8" s="69"/>
      <c r="K8" s="89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7"/>
      <c r="B9" s="75"/>
      <c r="C9" s="77"/>
      <c r="D9" s="78"/>
      <c r="E9" s="79"/>
      <c r="F9" s="78"/>
      <c r="G9" s="79"/>
      <c r="H9" s="78"/>
      <c r="I9" s="79"/>
      <c r="J9" s="69"/>
      <c r="K9" s="89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7"/>
      <c r="B10" s="75"/>
      <c r="C10" s="106" t="s">
        <v>11</v>
      </c>
      <c r="D10" s="76"/>
      <c r="E10" s="107" t="s">
        <v>12</v>
      </c>
      <c r="F10" s="76"/>
      <c r="G10" s="107" t="s">
        <v>13</v>
      </c>
      <c r="H10" s="76"/>
      <c r="I10" s="107" t="s">
        <v>14</v>
      </c>
      <c r="J10" s="69"/>
      <c r="K10" s="89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7"/>
      <c r="B11" s="75"/>
      <c r="C11" s="77"/>
      <c r="D11" s="80"/>
      <c r="E11" s="79"/>
      <c r="F11" s="78"/>
      <c r="G11" s="79"/>
      <c r="H11" s="80"/>
      <c r="I11" s="79"/>
      <c r="J11" s="69"/>
      <c r="K11" s="89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7"/>
      <c r="B12" s="75"/>
      <c r="C12" s="127" t="s">
        <v>15</v>
      </c>
      <c r="D12" s="127"/>
      <c r="E12" s="127"/>
      <c r="F12" s="76"/>
      <c r="G12" s="131" t="s">
        <v>16</v>
      </c>
      <c r="H12" s="131"/>
      <c r="I12" s="131"/>
      <c r="J12" s="69"/>
      <c r="K12" s="89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7"/>
      <c r="B13" s="67"/>
      <c r="C13" s="68"/>
      <c r="D13" s="69"/>
      <c r="E13" s="69"/>
      <c r="F13" s="69"/>
      <c r="G13" s="69"/>
      <c r="H13" s="69"/>
      <c r="I13" s="69"/>
      <c r="J13" s="69"/>
      <c r="K13" s="89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7"/>
      <c r="B14" s="67"/>
      <c r="C14" s="121" t="s">
        <v>17</v>
      </c>
      <c r="D14" s="122"/>
      <c r="E14" s="122"/>
      <c r="F14" s="122"/>
      <c r="G14" s="122"/>
      <c r="H14" s="122"/>
      <c r="I14" s="123"/>
      <c r="J14" s="69"/>
      <c r="K14" s="89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90"/>
      <c r="B15" s="91"/>
      <c r="C15" s="92"/>
      <c r="D15" s="91"/>
      <c r="E15" s="91"/>
      <c r="F15" s="91"/>
      <c r="G15" s="91"/>
      <c r="H15" s="91"/>
      <c r="I15" s="91"/>
      <c r="J15" s="91"/>
      <c r="K15" s="93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F!F14</f>
        <v>1905 ANKARASLAN</v>
      </c>
      <c r="C5" s="199" t="str">
        <f>F!G14</f>
        <v>AYDINLIKEVLER</v>
      </c>
      <c r="D5" s="199"/>
      <c r="E5" s="199"/>
      <c r="F5" s="199"/>
      <c r="G5" s="199"/>
      <c r="H5" s="199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70" t="str">
        <f>F!F15</f>
        <v>AL KULA GENÇLİK</v>
      </c>
      <c r="C6" s="199" t="str">
        <f>F!G15</f>
        <v>ÇAY YOLU SPOR</v>
      </c>
      <c r="D6" s="199"/>
      <c r="E6" s="199"/>
      <c r="F6" s="199"/>
      <c r="G6" s="199"/>
      <c r="H6" s="199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70" t="str">
        <f>F!F16</f>
        <v>K.HAMAM BLD.SPOR</v>
      </c>
      <c r="C7" s="199" t="str">
        <f>F!G16</f>
        <v>ULUBEYSPOR</v>
      </c>
      <c r="D7" s="199"/>
      <c r="E7" s="199"/>
      <c r="F7" s="199"/>
      <c r="G7" s="199"/>
      <c r="H7" s="199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70" t="str">
        <f>F!F17</f>
        <v>VOLKAN YILDIRIM</v>
      </c>
      <c r="C8" s="199" t="str">
        <f>F!G17</f>
        <v xml:space="preserve">YAŞAMKENT İLKER </v>
      </c>
      <c r="D8" s="199"/>
      <c r="E8" s="199"/>
      <c r="F8" s="199"/>
      <c r="G8" s="199"/>
      <c r="H8" s="199"/>
      <c r="I8" s="22">
        <f>F!H17</f>
        <v>0</v>
      </c>
      <c r="J8" s="22">
        <f>F!I17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5</v>
      </c>
      <c r="D12" s="23">
        <f>S.!O9</f>
        <v>0</v>
      </c>
      <c r="E12" s="23">
        <f>S.!P9</f>
        <v>5</v>
      </c>
      <c r="F12" s="23">
        <f>S.!Q9</f>
        <v>0</v>
      </c>
      <c r="G12" s="23">
        <f>S.!K21</f>
        <v>0</v>
      </c>
      <c r="H12" s="23">
        <f>S.!L21</f>
        <v>0</v>
      </c>
      <c r="I12" s="109">
        <f t="shared" ref="I12:I19" si="1">(D12*3)+(E12*1)+(F12*0)</f>
        <v>5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5</v>
      </c>
      <c r="D13" s="23">
        <f>S.!O8</f>
        <v>0</v>
      </c>
      <c r="E13" s="23">
        <f>S.!P8</f>
        <v>5</v>
      </c>
      <c r="F13" s="23">
        <f>S.!Q8</f>
        <v>0</v>
      </c>
      <c r="G13" s="23">
        <f>S.!K20</f>
        <v>0</v>
      </c>
      <c r="H13" s="23">
        <f>S.!L20</f>
        <v>0</v>
      </c>
      <c r="I13" s="109">
        <f t="shared" si="1"/>
        <v>5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 xml:space="preserve">YAŞAMKENT İLKER </v>
      </c>
      <c r="C14" s="109">
        <f t="shared" si="0"/>
        <v>5</v>
      </c>
      <c r="D14" s="23">
        <f>S.!O4</f>
        <v>0</v>
      </c>
      <c r="E14" s="23">
        <f>S.!P4</f>
        <v>5</v>
      </c>
      <c r="F14" s="23">
        <f>S.!Q4</f>
        <v>0</v>
      </c>
      <c r="G14" s="23">
        <f>S.!K16</f>
        <v>0</v>
      </c>
      <c r="H14" s="23">
        <f>S.!L16</f>
        <v>0</v>
      </c>
      <c r="I14" s="109">
        <f t="shared" si="1"/>
        <v>5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5</v>
      </c>
      <c r="D15" s="23">
        <f>S.!O7</f>
        <v>0</v>
      </c>
      <c r="E15" s="23">
        <f>S.!P7</f>
        <v>5</v>
      </c>
      <c r="F15" s="23">
        <f>S.!Q7</f>
        <v>0</v>
      </c>
      <c r="G15" s="23">
        <f>S.!K19</f>
        <v>0</v>
      </c>
      <c r="H15" s="23">
        <f>S.!L19</f>
        <v>0</v>
      </c>
      <c r="I15" s="109">
        <f t="shared" si="1"/>
        <v>5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ÇAY YOLU SPOR</v>
      </c>
      <c r="C16" s="109">
        <f t="shared" si="0"/>
        <v>5</v>
      </c>
      <c r="D16" s="23">
        <f>S.!O6</f>
        <v>0</v>
      </c>
      <c r="E16" s="23">
        <f>S.!P6</f>
        <v>5</v>
      </c>
      <c r="F16" s="23">
        <f>S.!Q6</f>
        <v>0</v>
      </c>
      <c r="G16" s="23">
        <f>S.!K18</f>
        <v>0</v>
      </c>
      <c r="H16" s="23">
        <f>S.!L18</f>
        <v>0</v>
      </c>
      <c r="I16" s="109">
        <f t="shared" si="1"/>
        <v>5</v>
      </c>
      <c r="J16" s="109">
        <f t="shared" si="2"/>
        <v>0</v>
      </c>
    </row>
    <row r="17" spans="1:10" ht="30" customHeight="1">
      <c r="A17" s="109">
        <v>6</v>
      </c>
      <c r="B17" s="37" t="str">
        <f>T!B7</f>
        <v>ULUBEYSPOR</v>
      </c>
      <c r="C17" s="109">
        <f t="shared" si="0"/>
        <v>5</v>
      </c>
      <c r="D17" s="23">
        <f>S.!O5</f>
        <v>0</v>
      </c>
      <c r="E17" s="23">
        <f>S.!P5</f>
        <v>5</v>
      </c>
      <c r="F17" s="23">
        <f>S.!Q5</f>
        <v>0</v>
      </c>
      <c r="G17" s="23">
        <f>S.!K17</f>
        <v>0</v>
      </c>
      <c r="H17" s="23">
        <f>S.!L17</f>
        <v>0</v>
      </c>
      <c r="I17" s="109">
        <f t="shared" si="1"/>
        <v>5</v>
      </c>
      <c r="J17" s="109">
        <f t="shared" si="2"/>
        <v>0</v>
      </c>
    </row>
    <row r="18" spans="1:10" ht="30" customHeight="1">
      <c r="A18" s="109">
        <v>7</v>
      </c>
      <c r="B18" s="37" t="str">
        <f>T!B12</f>
        <v>K.HAMAM BLD.SPOR</v>
      </c>
      <c r="C18" s="109">
        <f t="shared" si="0"/>
        <v>5</v>
      </c>
      <c r="D18" s="23">
        <f>S.!O10</f>
        <v>0</v>
      </c>
      <c r="E18" s="23">
        <f>S.!P10</f>
        <v>5</v>
      </c>
      <c r="F18" s="23">
        <f>S.!Q10</f>
        <v>0</v>
      </c>
      <c r="G18" s="23">
        <f>S.!K22</f>
        <v>0</v>
      </c>
      <c r="H18" s="23">
        <f>S.!L22</f>
        <v>0</v>
      </c>
      <c r="I18" s="109">
        <f t="shared" si="1"/>
        <v>5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5</v>
      </c>
      <c r="D19" s="23">
        <f>S.!O11</f>
        <v>0</v>
      </c>
      <c r="E19" s="23">
        <f>S.!P11</f>
        <v>5</v>
      </c>
      <c r="F19" s="23">
        <f>S.!Q11</f>
        <v>0</v>
      </c>
      <c r="G19" s="23">
        <f>S.!K23</f>
        <v>0</v>
      </c>
      <c r="H19" s="23">
        <f>S.!L23</f>
        <v>0</v>
      </c>
      <c r="I19" s="109">
        <f t="shared" si="1"/>
        <v>5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zoomScale="75" zoomScaleNormal="75" zoomScaleSheetLayoutView="100" workbookViewId="0">
      <selection activeCell="N17" sqref="N17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61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F!K14</f>
        <v>ULUBEYSPOR</v>
      </c>
      <c r="C5" s="199" t="str">
        <f>F!L14</f>
        <v xml:space="preserve">YAŞAMKENT İLKER </v>
      </c>
      <c r="D5" s="199"/>
      <c r="E5" s="199"/>
      <c r="F5" s="199"/>
      <c r="G5" s="199"/>
      <c r="H5" s="199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70" t="str">
        <f>F!K15</f>
        <v>ÇAY YOLU SPOR</v>
      </c>
      <c r="C6" s="199" t="str">
        <f>F!L15</f>
        <v>K.HAMAM BLD.SPOR</v>
      </c>
      <c r="D6" s="199"/>
      <c r="E6" s="199"/>
      <c r="F6" s="199"/>
      <c r="G6" s="199"/>
      <c r="H6" s="199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70" t="str">
        <f>F!K16</f>
        <v>AYDINLIKEVLER</v>
      </c>
      <c r="C7" s="199" t="str">
        <f>F!L16</f>
        <v>AL KULA GENÇLİK</v>
      </c>
      <c r="D7" s="199"/>
      <c r="E7" s="199"/>
      <c r="F7" s="199"/>
      <c r="G7" s="199"/>
      <c r="H7" s="199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70" t="str">
        <f>F!K17</f>
        <v>1905 ANKARASLAN</v>
      </c>
      <c r="C8" s="199" t="str">
        <f>F!L17</f>
        <v>VOLKAN YILDIRIM</v>
      </c>
      <c r="D8" s="199"/>
      <c r="E8" s="199"/>
      <c r="F8" s="199"/>
      <c r="G8" s="199"/>
      <c r="H8" s="199"/>
      <c r="I8" s="22">
        <f>F!M17</f>
        <v>0</v>
      </c>
      <c r="J8" s="22">
        <f>F!N17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6</v>
      </c>
      <c r="D12" s="23">
        <f>S.!R9</f>
        <v>0</v>
      </c>
      <c r="E12" s="23">
        <f>S.!S9</f>
        <v>6</v>
      </c>
      <c r="F12" s="23">
        <f>S.!T9</f>
        <v>0</v>
      </c>
      <c r="G12" s="23">
        <f>S.!M21</f>
        <v>0</v>
      </c>
      <c r="H12" s="23">
        <f>S.!N21</f>
        <v>0</v>
      </c>
      <c r="I12" s="109">
        <f t="shared" ref="I12:I19" si="1">(D12*3)+(E12*1)+(F12*0)</f>
        <v>6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6</v>
      </c>
      <c r="D13" s="23">
        <f>S.!R8</f>
        <v>0</v>
      </c>
      <c r="E13" s="23">
        <f>S.!S8</f>
        <v>6</v>
      </c>
      <c r="F13" s="23">
        <f>S.!T8</f>
        <v>0</v>
      </c>
      <c r="G13" s="23">
        <f>S.!M20</f>
        <v>0</v>
      </c>
      <c r="H13" s="23">
        <f>S.!N20</f>
        <v>0</v>
      </c>
      <c r="I13" s="109">
        <f t="shared" si="1"/>
        <v>6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 xml:space="preserve">YAŞAMKENT İLKER </v>
      </c>
      <c r="C14" s="109">
        <f t="shared" si="0"/>
        <v>6</v>
      </c>
      <c r="D14" s="23">
        <f>S.!R4</f>
        <v>0</v>
      </c>
      <c r="E14" s="23">
        <f>S.!S4</f>
        <v>6</v>
      </c>
      <c r="F14" s="23">
        <f>S.!T4</f>
        <v>0</v>
      </c>
      <c r="G14" s="23">
        <f>S.!M16</f>
        <v>0</v>
      </c>
      <c r="H14" s="23">
        <f>S.!N16</f>
        <v>0</v>
      </c>
      <c r="I14" s="109">
        <f t="shared" si="1"/>
        <v>6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6</v>
      </c>
      <c r="D15" s="23">
        <f>S.!R7</f>
        <v>0</v>
      </c>
      <c r="E15" s="23">
        <f>S.!S7</f>
        <v>6</v>
      </c>
      <c r="F15" s="23">
        <f>S.!T7</f>
        <v>0</v>
      </c>
      <c r="G15" s="23">
        <f>S.!M19</f>
        <v>0</v>
      </c>
      <c r="H15" s="23">
        <f>S.!N19</f>
        <v>0</v>
      </c>
      <c r="I15" s="109">
        <f t="shared" si="1"/>
        <v>6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K.HAMAM BLD.SPOR</v>
      </c>
      <c r="C16" s="109">
        <f t="shared" si="0"/>
        <v>6</v>
      </c>
      <c r="D16" s="23">
        <f>S.!R10</f>
        <v>0</v>
      </c>
      <c r="E16" s="23">
        <f>S.!S10</f>
        <v>6</v>
      </c>
      <c r="F16" s="23">
        <f>S.!T10</f>
        <v>0</v>
      </c>
      <c r="G16" s="23">
        <f>S.!M22</f>
        <v>0</v>
      </c>
      <c r="H16" s="23">
        <f>S.!N22</f>
        <v>0</v>
      </c>
      <c r="I16" s="109">
        <f t="shared" si="1"/>
        <v>6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ÇAY YOLU SPOR</v>
      </c>
      <c r="C17" s="109">
        <f t="shared" si="0"/>
        <v>6</v>
      </c>
      <c r="D17" s="23">
        <f>S.!R6</f>
        <v>0</v>
      </c>
      <c r="E17" s="23">
        <f>S.!S6</f>
        <v>6</v>
      </c>
      <c r="F17" s="23">
        <f>S.!T6</f>
        <v>0</v>
      </c>
      <c r="G17" s="23">
        <f>S.!M18</f>
        <v>0</v>
      </c>
      <c r="H17" s="23">
        <f>S.!N18</f>
        <v>0</v>
      </c>
      <c r="I17" s="109">
        <f t="shared" si="1"/>
        <v>6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ULUBEYSPOR</v>
      </c>
      <c r="C18" s="109">
        <f t="shared" si="0"/>
        <v>6</v>
      </c>
      <c r="D18" s="23">
        <f>S.!R5</f>
        <v>0</v>
      </c>
      <c r="E18" s="23">
        <f>S.!S5</f>
        <v>6</v>
      </c>
      <c r="F18" s="23">
        <f>S.!T5</f>
        <v>0</v>
      </c>
      <c r="G18" s="23">
        <f>S.!M17</f>
        <v>0</v>
      </c>
      <c r="H18" s="23">
        <f>S.!N17</f>
        <v>0</v>
      </c>
      <c r="I18" s="109">
        <f>(D18*3)+(E18*1)+(F18*0)-3</f>
        <v>3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6</v>
      </c>
      <c r="D19" s="23">
        <f>S.!R11</f>
        <v>0</v>
      </c>
      <c r="E19" s="23">
        <f>S.!S11</f>
        <v>6</v>
      </c>
      <c r="F19" s="23">
        <f>S.!T11</f>
        <v>0</v>
      </c>
      <c r="G19" s="23">
        <f>S.!M23</f>
        <v>0</v>
      </c>
      <c r="H19" s="23">
        <f>S.!N23</f>
        <v>0</v>
      </c>
      <c r="I19" s="109">
        <f t="shared" si="1"/>
        <v>6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40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F!A22</f>
        <v xml:space="preserve">YAŞAMKENT İLKER </v>
      </c>
      <c r="C5" s="199" t="str">
        <f>F!B22</f>
        <v>ÇAY YOLU SPOR</v>
      </c>
      <c r="D5" s="199"/>
      <c r="E5" s="199"/>
      <c r="F5" s="199"/>
      <c r="G5" s="199"/>
      <c r="H5" s="199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70" t="str">
        <f>F!A23</f>
        <v>AL KULA GENÇLİK</v>
      </c>
      <c r="C6" s="199" t="str">
        <f>F!B23</f>
        <v>1905 ANKARASLAN</v>
      </c>
      <c r="D6" s="199"/>
      <c r="E6" s="199"/>
      <c r="F6" s="199"/>
      <c r="G6" s="199"/>
      <c r="H6" s="199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70" t="str">
        <f>F!A24</f>
        <v>K.HAMAM BLD.SPOR</v>
      </c>
      <c r="C7" s="199" t="str">
        <f>F!B24</f>
        <v>AYDINLIKEVLER</v>
      </c>
      <c r="D7" s="199"/>
      <c r="E7" s="199"/>
      <c r="F7" s="199"/>
      <c r="G7" s="199"/>
      <c r="H7" s="199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70" t="str">
        <f>F!A25</f>
        <v>VOLKAN YILDIRIM</v>
      </c>
      <c r="C8" s="199" t="str">
        <f>F!B25</f>
        <v>ULUBEYSPOR</v>
      </c>
      <c r="D8" s="199"/>
      <c r="E8" s="199"/>
      <c r="F8" s="199"/>
      <c r="G8" s="199"/>
      <c r="H8" s="199"/>
      <c r="I8" s="22">
        <f>F!C25</f>
        <v>0</v>
      </c>
      <c r="J8" s="22">
        <f>F!D25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7</v>
      </c>
      <c r="D12" s="23">
        <f>S.!U9</f>
        <v>0</v>
      </c>
      <c r="E12" s="23">
        <f>S.!V9</f>
        <v>7</v>
      </c>
      <c r="F12" s="23">
        <f>S.!W9</f>
        <v>0</v>
      </c>
      <c r="G12" s="23">
        <f>S.!O21</f>
        <v>0</v>
      </c>
      <c r="H12" s="23">
        <f>S.!P21</f>
        <v>0</v>
      </c>
      <c r="I12" s="109">
        <f t="shared" ref="I12:I18" si="1">(D12*3)+(E12*1)+(F12*0)</f>
        <v>7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T!B6</f>
        <v xml:space="preserve">YAŞAMKENT İLKER </v>
      </c>
      <c r="C13" s="109">
        <f t="shared" si="0"/>
        <v>7</v>
      </c>
      <c r="D13" s="23">
        <f>S.!U4</f>
        <v>0</v>
      </c>
      <c r="E13" s="23">
        <f>S.!V4</f>
        <v>7</v>
      </c>
      <c r="F13" s="23">
        <f>S.!W4</f>
        <v>0</v>
      </c>
      <c r="G13" s="23">
        <f>S.!O16</f>
        <v>0</v>
      </c>
      <c r="H13" s="23">
        <f>S.!P16</f>
        <v>0</v>
      </c>
      <c r="I13" s="109">
        <f t="shared" si="1"/>
        <v>7</v>
      </c>
      <c r="J13" s="109">
        <f t="shared" si="2"/>
        <v>0</v>
      </c>
    </row>
    <row r="14" spans="1:10" ht="30" customHeight="1">
      <c r="A14" s="109">
        <v>3</v>
      </c>
      <c r="B14" s="37" t="str">
        <f>T!B10</f>
        <v>1905 ANKARASLAN</v>
      </c>
      <c r="C14" s="109">
        <f t="shared" si="0"/>
        <v>7</v>
      </c>
      <c r="D14" s="23">
        <f>S.!U8</f>
        <v>0</v>
      </c>
      <c r="E14" s="23">
        <f>S.!V8</f>
        <v>7</v>
      </c>
      <c r="F14" s="23">
        <f>S.!W8</f>
        <v>0</v>
      </c>
      <c r="G14" s="23">
        <f>S.!O20</f>
        <v>0</v>
      </c>
      <c r="H14" s="23">
        <f>S.!P20</f>
        <v>0</v>
      </c>
      <c r="I14" s="109">
        <f t="shared" si="1"/>
        <v>7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7</v>
      </c>
      <c r="D15" s="23">
        <f>S.!U7</f>
        <v>0</v>
      </c>
      <c r="E15" s="23">
        <f>S.!V7</f>
        <v>7</v>
      </c>
      <c r="F15" s="23">
        <f>S.!W7</f>
        <v>0</v>
      </c>
      <c r="G15" s="23">
        <f>S.!O19</f>
        <v>0</v>
      </c>
      <c r="H15" s="23">
        <f>S.!P19</f>
        <v>0</v>
      </c>
      <c r="I15" s="109">
        <f t="shared" si="1"/>
        <v>7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K.HAMAM BLD.SPOR</v>
      </c>
      <c r="C16" s="109">
        <f t="shared" si="0"/>
        <v>7</v>
      </c>
      <c r="D16" s="23">
        <f>S.!U10</f>
        <v>0</v>
      </c>
      <c r="E16" s="23">
        <f>S.!V10</f>
        <v>7</v>
      </c>
      <c r="F16" s="23">
        <f>S.!W10</f>
        <v>0</v>
      </c>
      <c r="G16" s="23">
        <f>S.!O22</f>
        <v>0</v>
      </c>
      <c r="H16" s="23">
        <f>S.!P22</f>
        <v>0</v>
      </c>
      <c r="I16" s="109">
        <f t="shared" si="1"/>
        <v>7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ÇAY YOLU SPOR</v>
      </c>
      <c r="C17" s="109">
        <f t="shared" si="0"/>
        <v>7</v>
      </c>
      <c r="D17" s="23">
        <f>S.!U6</f>
        <v>0</v>
      </c>
      <c r="E17" s="23">
        <f>S.!V6</f>
        <v>7</v>
      </c>
      <c r="F17" s="23">
        <f>S.!W6</f>
        <v>0</v>
      </c>
      <c r="G17" s="23">
        <f>S.!O18</f>
        <v>0</v>
      </c>
      <c r="H17" s="23">
        <f>S.!P18</f>
        <v>0</v>
      </c>
      <c r="I17" s="109">
        <f t="shared" si="1"/>
        <v>7</v>
      </c>
      <c r="J17" s="109">
        <f t="shared" si="2"/>
        <v>0</v>
      </c>
    </row>
    <row r="18" spans="1:10" ht="30" customHeight="1">
      <c r="A18" s="109">
        <v>7</v>
      </c>
      <c r="B18" s="37" t="str">
        <f>T!B13</f>
        <v>VOLKAN YILDIRIM</v>
      </c>
      <c r="C18" s="109">
        <f t="shared" si="0"/>
        <v>7</v>
      </c>
      <c r="D18" s="23">
        <f>S.!U11</f>
        <v>0</v>
      </c>
      <c r="E18" s="23">
        <f>S.!V11</f>
        <v>7</v>
      </c>
      <c r="F18" s="23">
        <f>S.!W11</f>
        <v>0</v>
      </c>
      <c r="G18" s="23">
        <f>S.!O23</f>
        <v>0</v>
      </c>
      <c r="H18" s="23">
        <f>S.!P23</f>
        <v>0</v>
      </c>
      <c r="I18" s="109">
        <f t="shared" si="1"/>
        <v>7</v>
      </c>
      <c r="J18" s="109">
        <f t="shared" si="2"/>
        <v>0</v>
      </c>
    </row>
    <row r="19" spans="1:10" ht="30" customHeight="1">
      <c r="A19" s="109">
        <v>8</v>
      </c>
      <c r="B19" s="37" t="str">
        <f>T!B7</f>
        <v>ULUBEYSPOR</v>
      </c>
      <c r="C19" s="109">
        <f t="shared" si="0"/>
        <v>7</v>
      </c>
      <c r="D19" s="23">
        <f>S.!U5</f>
        <v>0</v>
      </c>
      <c r="E19" s="23">
        <f>S.!V5</f>
        <v>7</v>
      </c>
      <c r="F19" s="23">
        <f>S.!W5</f>
        <v>0</v>
      </c>
      <c r="G19" s="23">
        <f>S.!O17</f>
        <v>0</v>
      </c>
      <c r="H19" s="23">
        <f>S.!P17</f>
        <v>0</v>
      </c>
      <c r="I19" s="109">
        <f>(D19*3)+(E19*1)+(F19*0)-3</f>
        <v>4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15"/>
      <c r="C36" s="115"/>
      <c r="D36" s="115"/>
      <c r="E36" s="115"/>
      <c r="F36" s="115"/>
      <c r="G36" s="115"/>
      <c r="H36" s="115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41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F!F22</f>
        <v>0</v>
      </c>
      <c r="C5" s="199">
        <f>F!G22</f>
        <v>0</v>
      </c>
      <c r="D5" s="199"/>
      <c r="E5" s="199"/>
      <c r="F5" s="199"/>
      <c r="G5" s="199"/>
      <c r="H5" s="199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70">
        <f>F!F23</f>
        <v>0</v>
      </c>
      <c r="C6" s="199">
        <f>F!G23</f>
        <v>0</v>
      </c>
      <c r="D6" s="199"/>
      <c r="E6" s="199"/>
      <c r="F6" s="199"/>
      <c r="G6" s="199"/>
      <c r="H6" s="199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70">
        <f>F!F24</f>
        <v>0</v>
      </c>
      <c r="C7" s="199">
        <f>F!G24</f>
        <v>0</v>
      </c>
      <c r="D7" s="199"/>
      <c r="E7" s="199"/>
      <c r="F7" s="199"/>
      <c r="G7" s="199"/>
      <c r="H7" s="199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70">
        <f>F!F25</f>
        <v>0</v>
      </c>
      <c r="C8" s="199">
        <f>F!G25</f>
        <v>0</v>
      </c>
      <c r="D8" s="199"/>
      <c r="E8" s="199"/>
      <c r="F8" s="199"/>
      <c r="G8" s="199"/>
      <c r="H8" s="199"/>
      <c r="I8" s="22">
        <f>F!H25</f>
        <v>0</v>
      </c>
      <c r="J8" s="22">
        <f>F!I25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8</v>
      </c>
      <c r="D12" s="23">
        <f>S.!X9</f>
        <v>0</v>
      </c>
      <c r="E12" s="23">
        <f>S.!Y9</f>
        <v>8</v>
      </c>
      <c r="F12" s="23">
        <f>S.!Z9</f>
        <v>0</v>
      </c>
      <c r="G12" s="23">
        <f>S.!Q21</f>
        <v>0</v>
      </c>
      <c r="H12" s="23">
        <f>S.!R21</f>
        <v>0</v>
      </c>
      <c r="I12" s="109">
        <f t="shared" ref="I12:I18" si="1">(D12*3)+(E12*1)+(F12*0)</f>
        <v>8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8</v>
      </c>
      <c r="D13" s="23">
        <f>S.!X8</f>
        <v>0</v>
      </c>
      <c r="E13" s="23">
        <f>S.!Y8</f>
        <v>8</v>
      </c>
      <c r="F13" s="23">
        <f>S.!Z8</f>
        <v>0</v>
      </c>
      <c r="G13" s="23">
        <f>S.!Q20</f>
        <v>0</v>
      </c>
      <c r="H13" s="23">
        <f>S.!R20</f>
        <v>0</v>
      </c>
      <c r="I13" s="109">
        <f t="shared" si="1"/>
        <v>8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 xml:space="preserve">YAŞAMKENT İLKER </v>
      </c>
      <c r="C14" s="109">
        <f t="shared" si="0"/>
        <v>8</v>
      </c>
      <c r="D14" s="23">
        <f>S.!X4</f>
        <v>0</v>
      </c>
      <c r="E14" s="23">
        <f>S.!Y4</f>
        <v>8</v>
      </c>
      <c r="F14" s="23">
        <f>S.!Z4</f>
        <v>0</v>
      </c>
      <c r="G14" s="23">
        <f>S.!Q16</f>
        <v>0</v>
      </c>
      <c r="H14" s="23">
        <f>S.!R16</f>
        <v>0</v>
      </c>
      <c r="I14" s="109">
        <f t="shared" si="1"/>
        <v>8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8</v>
      </c>
      <c r="D15" s="23">
        <f>S.!X7</f>
        <v>0</v>
      </c>
      <c r="E15" s="23">
        <f>S.!Y7</f>
        <v>8</v>
      </c>
      <c r="F15" s="23">
        <f>S.!Z7</f>
        <v>0</v>
      </c>
      <c r="G15" s="23">
        <f>S.!Q19</f>
        <v>0</v>
      </c>
      <c r="H15" s="23">
        <f>S.!R19</f>
        <v>0</v>
      </c>
      <c r="I15" s="109">
        <f t="shared" si="1"/>
        <v>8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K.HAMAM BLD.SPOR</v>
      </c>
      <c r="C16" s="109">
        <f t="shared" si="0"/>
        <v>8</v>
      </c>
      <c r="D16" s="23">
        <f>S.!X10</f>
        <v>0</v>
      </c>
      <c r="E16" s="23">
        <f>S.!Y10</f>
        <v>8</v>
      </c>
      <c r="F16" s="23">
        <f>S.!Z10</f>
        <v>0</v>
      </c>
      <c r="G16" s="23">
        <f>S.!Q22</f>
        <v>0</v>
      </c>
      <c r="H16" s="23">
        <f>S.!R22</f>
        <v>0</v>
      </c>
      <c r="I16" s="109">
        <f t="shared" si="1"/>
        <v>8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ÇAY YOLU SPOR</v>
      </c>
      <c r="C17" s="109">
        <f t="shared" si="0"/>
        <v>8</v>
      </c>
      <c r="D17" s="23">
        <f>S.!X6</f>
        <v>0</v>
      </c>
      <c r="E17" s="23">
        <f>S.!Y6</f>
        <v>8</v>
      </c>
      <c r="F17" s="23">
        <f>S.!Z6</f>
        <v>0</v>
      </c>
      <c r="G17" s="23">
        <f>S.!Q18</f>
        <v>0</v>
      </c>
      <c r="H17" s="23">
        <f>S.!R18</f>
        <v>0</v>
      </c>
      <c r="I17" s="109">
        <f t="shared" si="1"/>
        <v>8</v>
      </c>
      <c r="J17" s="109">
        <f t="shared" si="2"/>
        <v>0</v>
      </c>
    </row>
    <row r="18" spans="1:10" ht="30" customHeight="1">
      <c r="A18" s="109">
        <v>7</v>
      </c>
      <c r="B18" s="37" t="str">
        <f>T!B13</f>
        <v>VOLKAN YILDIRIM</v>
      </c>
      <c r="C18" s="109">
        <f t="shared" si="0"/>
        <v>8</v>
      </c>
      <c r="D18" s="23">
        <f>S.!X11</f>
        <v>0</v>
      </c>
      <c r="E18" s="23">
        <f>S.!Y11</f>
        <v>8</v>
      </c>
      <c r="F18" s="23">
        <f>S.!Z11</f>
        <v>0</v>
      </c>
      <c r="G18" s="23">
        <f>S.!Q23</f>
        <v>0</v>
      </c>
      <c r="H18" s="23">
        <f>S.!R23</f>
        <v>0</v>
      </c>
      <c r="I18" s="109">
        <f t="shared" si="1"/>
        <v>8</v>
      </c>
      <c r="J18" s="109">
        <f t="shared" si="2"/>
        <v>0</v>
      </c>
    </row>
    <row r="19" spans="1:10" ht="30" customHeight="1">
      <c r="A19" s="109">
        <v>8</v>
      </c>
      <c r="B19" s="37" t="str">
        <f>T!B7</f>
        <v>ULUBEYSPOR</v>
      </c>
      <c r="C19" s="109">
        <f t="shared" si="0"/>
        <v>8</v>
      </c>
      <c r="D19" s="23">
        <f>S.!X5</f>
        <v>0</v>
      </c>
      <c r="E19" s="23">
        <f>S.!Y5</f>
        <v>8</v>
      </c>
      <c r="F19" s="23">
        <f>S.!Z5</f>
        <v>0</v>
      </c>
      <c r="G19" s="23">
        <f>S.!Q17</f>
        <v>0</v>
      </c>
      <c r="H19" s="23">
        <f>S.!R17</f>
        <v>0</v>
      </c>
      <c r="I19" s="109">
        <f>(D19*3)+(E19*1)+(F19*0)-3</f>
        <v>5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42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F!K22</f>
        <v>0</v>
      </c>
      <c r="C5" s="199">
        <f>F!L22</f>
        <v>0</v>
      </c>
      <c r="D5" s="199"/>
      <c r="E5" s="199"/>
      <c r="F5" s="199"/>
      <c r="G5" s="199"/>
      <c r="H5" s="199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70">
        <f>F!K23</f>
        <v>0</v>
      </c>
      <c r="C6" s="199">
        <f>F!L23</f>
        <v>0</v>
      </c>
      <c r="D6" s="199"/>
      <c r="E6" s="199"/>
      <c r="F6" s="199"/>
      <c r="G6" s="199"/>
      <c r="H6" s="199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70">
        <f>F!K24</f>
        <v>0</v>
      </c>
      <c r="C7" s="199">
        <f>F!L24</f>
        <v>0</v>
      </c>
      <c r="D7" s="199"/>
      <c r="E7" s="199"/>
      <c r="F7" s="199"/>
      <c r="G7" s="199"/>
      <c r="H7" s="199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70">
        <f>F!K25</f>
        <v>0</v>
      </c>
      <c r="C8" s="199">
        <f>F!L25</f>
        <v>0</v>
      </c>
      <c r="D8" s="199"/>
      <c r="E8" s="199"/>
      <c r="F8" s="199"/>
      <c r="G8" s="199"/>
      <c r="H8" s="199"/>
      <c r="I8" s="22">
        <f>F!M25</f>
        <v>0</v>
      </c>
      <c r="J8" s="22">
        <f>F!N25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9</v>
      </c>
      <c r="D12" s="23">
        <f>S.!AA9</f>
        <v>0</v>
      </c>
      <c r="E12" s="23">
        <f>S.!AB9</f>
        <v>9</v>
      </c>
      <c r="F12" s="23">
        <f>S.!AC9</f>
        <v>0</v>
      </c>
      <c r="G12" s="23">
        <f>S.!S21</f>
        <v>0</v>
      </c>
      <c r="H12" s="23">
        <f>S.!T21</f>
        <v>0</v>
      </c>
      <c r="I12" s="109">
        <f t="shared" ref="I12:I18" si="1">(D12*3)+(E12*1)+(F12*0)</f>
        <v>9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T!B6</f>
        <v xml:space="preserve">YAŞAMKENT İLKER </v>
      </c>
      <c r="C13" s="109">
        <f t="shared" si="0"/>
        <v>9</v>
      </c>
      <c r="D13" s="23">
        <f>S.!AA4</f>
        <v>0</v>
      </c>
      <c r="E13" s="23">
        <f>S.!AB4</f>
        <v>9</v>
      </c>
      <c r="F13" s="23">
        <f>S.!AC4</f>
        <v>0</v>
      </c>
      <c r="G13" s="23">
        <f>S.!S16</f>
        <v>0</v>
      </c>
      <c r="H13" s="23">
        <f>S.!T16</f>
        <v>0</v>
      </c>
      <c r="I13" s="109">
        <f t="shared" si="1"/>
        <v>9</v>
      </c>
      <c r="J13" s="109">
        <f t="shared" si="2"/>
        <v>0</v>
      </c>
    </row>
    <row r="14" spans="1:10" ht="30" customHeight="1">
      <c r="A14" s="109">
        <v>3</v>
      </c>
      <c r="B14" s="37" t="str">
        <f>T!B10</f>
        <v>1905 ANKARASLAN</v>
      </c>
      <c r="C14" s="109">
        <f t="shared" si="0"/>
        <v>9</v>
      </c>
      <c r="D14" s="23">
        <f>S.!AA8</f>
        <v>0</v>
      </c>
      <c r="E14" s="23">
        <f>S.!AB8</f>
        <v>9</v>
      </c>
      <c r="F14" s="23">
        <f>S.!AC8</f>
        <v>0</v>
      </c>
      <c r="G14" s="23">
        <f>S.!S20</f>
        <v>0</v>
      </c>
      <c r="H14" s="23">
        <f>S.!T20</f>
        <v>0</v>
      </c>
      <c r="I14" s="109">
        <f t="shared" si="1"/>
        <v>9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9</v>
      </c>
      <c r="D15" s="23">
        <f>S.!AA7</f>
        <v>0</v>
      </c>
      <c r="E15" s="23">
        <f>S.!AB7</f>
        <v>9</v>
      </c>
      <c r="F15" s="23">
        <f>S.!AC7</f>
        <v>0</v>
      </c>
      <c r="G15" s="23">
        <f>S.!S19</f>
        <v>0</v>
      </c>
      <c r="H15" s="23">
        <f>S.!T19</f>
        <v>0</v>
      </c>
      <c r="I15" s="109">
        <f t="shared" si="1"/>
        <v>9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ÇAY YOLU SPOR</v>
      </c>
      <c r="C16" s="109">
        <f t="shared" si="0"/>
        <v>9</v>
      </c>
      <c r="D16" s="23">
        <f>S.!AA6</f>
        <v>0</v>
      </c>
      <c r="E16" s="23">
        <f>S.!AB6</f>
        <v>9</v>
      </c>
      <c r="F16" s="23">
        <f>S.!AC6</f>
        <v>0</v>
      </c>
      <c r="G16" s="23">
        <f>S.!S18</f>
        <v>0</v>
      </c>
      <c r="H16" s="23">
        <f>S.!T18</f>
        <v>0</v>
      </c>
      <c r="I16" s="109">
        <f t="shared" si="1"/>
        <v>9</v>
      </c>
      <c r="J16" s="109">
        <f t="shared" si="2"/>
        <v>0</v>
      </c>
    </row>
    <row r="17" spans="1:10" ht="30" customHeight="1">
      <c r="A17" s="109">
        <v>6</v>
      </c>
      <c r="B17" s="37" t="str">
        <f>T!B12</f>
        <v>K.HAMAM BLD.SPOR</v>
      </c>
      <c r="C17" s="109">
        <f t="shared" si="0"/>
        <v>9</v>
      </c>
      <c r="D17" s="23">
        <f>S.!AA10</f>
        <v>0</v>
      </c>
      <c r="E17" s="23">
        <f>S.!AB10</f>
        <v>9</v>
      </c>
      <c r="F17" s="23">
        <f>S.!AC10</f>
        <v>0</v>
      </c>
      <c r="G17" s="23">
        <f>S.!S22</f>
        <v>0</v>
      </c>
      <c r="H17" s="23">
        <f>S.!T22</f>
        <v>0</v>
      </c>
      <c r="I17" s="109">
        <f t="shared" si="1"/>
        <v>9</v>
      </c>
      <c r="J17" s="109">
        <f t="shared" si="2"/>
        <v>0</v>
      </c>
    </row>
    <row r="18" spans="1:10" ht="30" customHeight="1">
      <c r="A18" s="109">
        <v>7</v>
      </c>
      <c r="B18" s="37" t="str">
        <f>T!B13</f>
        <v>VOLKAN YILDIRIM</v>
      </c>
      <c r="C18" s="109">
        <f t="shared" si="0"/>
        <v>9</v>
      </c>
      <c r="D18" s="23">
        <f>S.!AA11</f>
        <v>0</v>
      </c>
      <c r="E18" s="23">
        <f>S.!AB11</f>
        <v>9</v>
      </c>
      <c r="F18" s="23">
        <f>S.!AC11</f>
        <v>0</v>
      </c>
      <c r="G18" s="23">
        <f>S.!S23</f>
        <v>0</v>
      </c>
      <c r="H18" s="23">
        <f>S.!T23</f>
        <v>0</v>
      </c>
      <c r="I18" s="109">
        <f t="shared" si="1"/>
        <v>9</v>
      </c>
      <c r="J18" s="109">
        <f t="shared" si="2"/>
        <v>0</v>
      </c>
    </row>
    <row r="19" spans="1:10" ht="30" customHeight="1">
      <c r="A19" s="109">
        <v>8</v>
      </c>
      <c r="B19" s="37" t="str">
        <f>T!B7</f>
        <v>ULUBEYSPOR</v>
      </c>
      <c r="C19" s="109">
        <f t="shared" si="0"/>
        <v>9</v>
      </c>
      <c r="D19" s="23">
        <f>S.!AA5</f>
        <v>0</v>
      </c>
      <c r="E19" s="23">
        <f>S.!AB5</f>
        <v>9</v>
      </c>
      <c r="F19" s="23">
        <f>S.!AC5</f>
        <v>0</v>
      </c>
      <c r="G19" s="23">
        <f>S.!S17</f>
        <v>0</v>
      </c>
      <c r="H19" s="23">
        <f>S.!T17</f>
        <v>0</v>
      </c>
      <c r="I19" s="109">
        <f>(D19*3)+(E19*1)+(F19*0)-3</f>
        <v>6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R9" sqref="R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F!A30</f>
        <v>0</v>
      </c>
      <c r="C5" s="199">
        <f>F!B30</f>
        <v>0</v>
      </c>
      <c r="D5" s="199"/>
      <c r="E5" s="199"/>
      <c r="F5" s="199"/>
      <c r="G5" s="199"/>
      <c r="H5" s="199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70">
        <f>F!A31</f>
        <v>0</v>
      </c>
      <c r="C6" s="199">
        <f>F!B31</f>
        <v>0</v>
      </c>
      <c r="D6" s="199"/>
      <c r="E6" s="199"/>
      <c r="F6" s="199"/>
      <c r="G6" s="199"/>
      <c r="H6" s="199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70">
        <f>F!A32</f>
        <v>0</v>
      </c>
      <c r="C7" s="199">
        <f>F!B32</f>
        <v>0</v>
      </c>
      <c r="D7" s="199"/>
      <c r="E7" s="199"/>
      <c r="F7" s="199"/>
      <c r="G7" s="199"/>
      <c r="H7" s="199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70">
        <f>F!A33</f>
        <v>0</v>
      </c>
      <c r="C8" s="199">
        <f>F!B33</f>
        <v>0</v>
      </c>
      <c r="D8" s="199"/>
      <c r="E8" s="199"/>
      <c r="F8" s="199"/>
      <c r="G8" s="199"/>
      <c r="H8" s="199"/>
      <c r="I8" s="22">
        <f>F!C33</f>
        <v>0</v>
      </c>
      <c r="J8" s="22">
        <f>F!D33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10</v>
      </c>
      <c r="D12" s="23">
        <f>S.!AD9</f>
        <v>0</v>
      </c>
      <c r="E12" s="23">
        <f>S.!AE9</f>
        <v>10</v>
      </c>
      <c r="F12" s="23">
        <f>S.!AF9</f>
        <v>0</v>
      </c>
      <c r="G12" s="23">
        <f>S.!U21</f>
        <v>0</v>
      </c>
      <c r="H12" s="23">
        <f>S.!V21</f>
        <v>0</v>
      </c>
      <c r="I12" s="109">
        <f t="shared" ref="I12:I17" si="1">(D12*3)+(E12*1)+(F12*0)</f>
        <v>10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T!B6</f>
        <v xml:space="preserve">YAŞAMKENT İLKER </v>
      </c>
      <c r="C13" s="109">
        <f t="shared" si="0"/>
        <v>10</v>
      </c>
      <c r="D13" s="23">
        <f>S.!AD4</f>
        <v>0</v>
      </c>
      <c r="E13" s="23">
        <f>S.!AE4</f>
        <v>10</v>
      </c>
      <c r="F13" s="23">
        <f>S.!AF4</f>
        <v>0</v>
      </c>
      <c r="G13" s="23">
        <f>S.!U16</f>
        <v>0</v>
      </c>
      <c r="H13" s="23">
        <f>S.!V16</f>
        <v>0</v>
      </c>
      <c r="I13" s="109">
        <f t="shared" si="1"/>
        <v>10</v>
      </c>
      <c r="J13" s="109">
        <f t="shared" si="2"/>
        <v>0</v>
      </c>
    </row>
    <row r="14" spans="1:10" ht="30" customHeight="1">
      <c r="A14" s="109">
        <v>3</v>
      </c>
      <c r="B14" s="37" t="str">
        <f>T!B10</f>
        <v>1905 ANKARASLAN</v>
      </c>
      <c r="C14" s="109">
        <f t="shared" si="0"/>
        <v>10</v>
      </c>
      <c r="D14" s="23">
        <f>S.!AD8</f>
        <v>0</v>
      </c>
      <c r="E14" s="23">
        <f>S.!AE8</f>
        <v>10</v>
      </c>
      <c r="F14" s="23">
        <f>S.!AF8</f>
        <v>0</v>
      </c>
      <c r="G14" s="23">
        <f>S.!U20</f>
        <v>0</v>
      </c>
      <c r="H14" s="23">
        <f>S.!V20</f>
        <v>0</v>
      </c>
      <c r="I14" s="109">
        <f t="shared" si="1"/>
        <v>10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10</v>
      </c>
      <c r="D15" s="23">
        <f>S.!AD7</f>
        <v>0</v>
      </c>
      <c r="E15" s="23">
        <f>S.!AE7</f>
        <v>10</v>
      </c>
      <c r="F15" s="23">
        <f>S.!AF7</f>
        <v>0</v>
      </c>
      <c r="G15" s="23">
        <f>S.!U19</f>
        <v>0</v>
      </c>
      <c r="H15" s="23">
        <f>S.!V19</f>
        <v>0</v>
      </c>
      <c r="I15" s="109">
        <f t="shared" si="1"/>
        <v>10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ÇAY YOLU SPOR</v>
      </c>
      <c r="C16" s="109">
        <f t="shared" si="0"/>
        <v>10</v>
      </c>
      <c r="D16" s="23">
        <f>S.!AD6</f>
        <v>0</v>
      </c>
      <c r="E16" s="23">
        <f>S.!AE6</f>
        <v>10</v>
      </c>
      <c r="F16" s="23">
        <f>S.!AF6</f>
        <v>0</v>
      </c>
      <c r="G16" s="23">
        <f>S.!U18</f>
        <v>0</v>
      </c>
      <c r="H16" s="23">
        <f>S.!V18</f>
        <v>0</v>
      </c>
      <c r="I16" s="109">
        <f t="shared" si="1"/>
        <v>10</v>
      </c>
      <c r="J16" s="109">
        <f t="shared" si="2"/>
        <v>0</v>
      </c>
    </row>
    <row r="17" spans="1:10" ht="30" customHeight="1">
      <c r="A17" s="109">
        <v>6</v>
      </c>
      <c r="B17" s="37" t="str">
        <f>T!B12</f>
        <v>K.HAMAM BLD.SPOR</v>
      </c>
      <c r="C17" s="109">
        <f t="shared" si="0"/>
        <v>10</v>
      </c>
      <c r="D17" s="23">
        <f>S.!AD10</f>
        <v>0</v>
      </c>
      <c r="E17" s="23">
        <f>S.!AE10</f>
        <v>10</v>
      </c>
      <c r="F17" s="23">
        <f>S.!AF10</f>
        <v>0</v>
      </c>
      <c r="G17" s="23">
        <f>S.!U22</f>
        <v>0</v>
      </c>
      <c r="H17" s="23">
        <f>S.!V22</f>
        <v>0</v>
      </c>
      <c r="I17" s="109">
        <f t="shared" si="1"/>
        <v>10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ULUBEYSPOR</v>
      </c>
      <c r="C18" s="109">
        <f t="shared" si="0"/>
        <v>10</v>
      </c>
      <c r="D18" s="23">
        <f>S.!AD5</f>
        <v>0</v>
      </c>
      <c r="E18" s="23">
        <f>S.!AE5</f>
        <v>10</v>
      </c>
      <c r="F18" s="23">
        <f>S.!AF5</f>
        <v>0</v>
      </c>
      <c r="G18" s="23">
        <f>S.!U17</f>
        <v>0</v>
      </c>
      <c r="H18" s="23">
        <f>S.!V17</f>
        <v>0</v>
      </c>
      <c r="I18" s="109">
        <f>(D18*3)+(E18*1)+(F18*0)-3</f>
        <v>7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10</v>
      </c>
      <c r="D19" s="23">
        <f>S.!AD11</f>
        <v>0</v>
      </c>
      <c r="E19" s="23">
        <f>S.!AE11</f>
        <v>10</v>
      </c>
      <c r="F19" s="23">
        <f>S.!AF11</f>
        <v>0</v>
      </c>
      <c r="G19" s="23">
        <f>S.!U23</f>
        <v>0</v>
      </c>
      <c r="H19" s="23">
        <f>S.!V23</f>
        <v>0</v>
      </c>
      <c r="I19" s="109">
        <f>(D19*3)+(E19*1)+(F19*0)</f>
        <v>10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E17" sqref="E17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44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F!F30</f>
        <v>0</v>
      </c>
      <c r="C5" s="199">
        <f>F!G30</f>
        <v>0</v>
      </c>
      <c r="D5" s="199"/>
      <c r="E5" s="199"/>
      <c r="F5" s="199"/>
      <c r="G5" s="199"/>
      <c r="H5" s="199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70">
        <f>F!F31</f>
        <v>0</v>
      </c>
      <c r="C6" s="199">
        <f>F!G31</f>
        <v>0</v>
      </c>
      <c r="D6" s="199"/>
      <c r="E6" s="199"/>
      <c r="F6" s="199"/>
      <c r="G6" s="199"/>
      <c r="H6" s="199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70">
        <f>F!F32</f>
        <v>0</v>
      </c>
      <c r="C7" s="199">
        <f>F!G32</f>
        <v>0</v>
      </c>
      <c r="D7" s="199"/>
      <c r="E7" s="199"/>
      <c r="F7" s="199"/>
      <c r="G7" s="199"/>
      <c r="H7" s="199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70">
        <f>F!F33</f>
        <v>0</v>
      </c>
      <c r="C8" s="199">
        <f>F!G33</f>
        <v>0</v>
      </c>
      <c r="D8" s="199"/>
      <c r="E8" s="199"/>
      <c r="F8" s="199"/>
      <c r="G8" s="199"/>
      <c r="H8" s="199"/>
      <c r="I8" s="22">
        <f>F!H33</f>
        <v>0</v>
      </c>
      <c r="J8" s="22">
        <f>F!I33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11</v>
      </c>
      <c r="D12" s="23">
        <f>S.!AG9</f>
        <v>0</v>
      </c>
      <c r="E12" s="23">
        <f>S.!AH9</f>
        <v>11</v>
      </c>
      <c r="F12" s="23">
        <f>S.!AI9</f>
        <v>0</v>
      </c>
      <c r="G12" s="23">
        <f>S.!W21</f>
        <v>0</v>
      </c>
      <c r="H12" s="23">
        <f>S.!X21</f>
        <v>0</v>
      </c>
      <c r="I12" s="109">
        <f t="shared" ref="I12:I17" si="1">(D12*3)+(E12*1)+(F12*0)</f>
        <v>11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11</v>
      </c>
      <c r="D13" s="23">
        <f>S.!AG8</f>
        <v>0</v>
      </c>
      <c r="E13" s="23">
        <f>S.!AH8</f>
        <v>11</v>
      </c>
      <c r="F13" s="23">
        <f>S.!AI8</f>
        <v>0</v>
      </c>
      <c r="G13" s="23">
        <f>S.!W20</f>
        <v>0</v>
      </c>
      <c r="H13" s="23">
        <f>S.!X20</f>
        <v>0</v>
      </c>
      <c r="I13" s="109">
        <f t="shared" si="1"/>
        <v>11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 xml:space="preserve">YAŞAMKENT İLKER </v>
      </c>
      <c r="C14" s="109">
        <f t="shared" si="0"/>
        <v>11</v>
      </c>
      <c r="D14" s="23">
        <f>S.!AG4</f>
        <v>0</v>
      </c>
      <c r="E14" s="23">
        <f>S.!AH4</f>
        <v>11</v>
      </c>
      <c r="F14" s="23">
        <f>S.!AI4</f>
        <v>0</v>
      </c>
      <c r="G14" s="23">
        <f>S.!W16</f>
        <v>0</v>
      </c>
      <c r="H14" s="23">
        <f>S.!X16</f>
        <v>0</v>
      </c>
      <c r="I14" s="109">
        <f t="shared" si="1"/>
        <v>11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11</v>
      </c>
      <c r="D15" s="23">
        <f>S.!AG7</f>
        <v>0</v>
      </c>
      <c r="E15" s="23">
        <f>S.!AH7</f>
        <v>11</v>
      </c>
      <c r="F15" s="23">
        <f>S.!AI7</f>
        <v>0</v>
      </c>
      <c r="G15" s="23">
        <f>S.!W19</f>
        <v>0</v>
      </c>
      <c r="H15" s="23">
        <f>S.!X19</f>
        <v>0</v>
      </c>
      <c r="I15" s="109">
        <f t="shared" si="1"/>
        <v>11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K.HAMAM BLD.SPOR</v>
      </c>
      <c r="C16" s="109">
        <f t="shared" si="0"/>
        <v>11</v>
      </c>
      <c r="D16" s="23">
        <f>S.!AG10</f>
        <v>0</v>
      </c>
      <c r="E16" s="23">
        <f>S.!AH10</f>
        <v>11</v>
      </c>
      <c r="F16" s="23">
        <f>S.!AI10</f>
        <v>0</v>
      </c>
      <c r="G16" s="23">
        <f>S.!W22</f>
        <v>0</v>
      </c>
      <c r="H16" s="23">
        <f>S.!X22</f>
        <v>0</v>
      </c>
      <c r="I16" s="109">
        <f t="shared" si="1"/>
        <v>11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ÇAY YOLU SPOR</v>
      </c>
      <c r="C17" s="109">
        <f t="shared" si="0"/>
        <v>11</v>
      </c>
      <c r="D17" s="23">
        <f>S.!AG6</f>
        <v>0</v>
      </c>
      <c r="E17" s="23">
        <f>S.!AH6</f>
        <v>11</v>
      </c>
      <c r="F17" s="23">
        <f>S.!AI6</f>
        <v>0</v>
      </c>
      <c r="G17" s="23">
        <f>S.!W18</f>
        <v>0</v>
      </c>
      <c r="H17" s="23">
        <f>S.!X18</f>
        <v>0</v>
      </c>
      <c r="I17" s="109">
        <f t="shared" si="1"/>
        <v>11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ULUBEYSPOR</v>
      </c>
      <c r="C18" s="109">
        <f t="shared" si="0"/>
        <v>11</v>
      </c>
      <c r="D18" s="23">
        <f>S.!AG5</f>
        <v>0</v>
      </c>
      <c r="E18" s="23">
        <f>S.!AH5</f>
        <v>11</v>
      </c>
      <c r="F18" s="23">
        <f>S.!AI5</f>
        <v>0</v>
      </c>
      <c r="G18" s="23">
        <f>S.!W17</f>
        <v>0</v>
      </c>
      <c r="H18" s="23">
        <f>S.!X17</f>
        <v>0</v>
      </c>
      <c r="I18" s="109">
        <f>(D18*3)+(E18*1)+(F18*0)-3</f>
        <v>8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11</v>
      </c>
      <c r="D19" s="23">
        <f>S.!AG11</f>
        <v>0</v>
      </c>
      <c r="E19" s="23">
        <f>S.!AH11</f>
        <v>11</v>
      </c>
      <c r="F19" s="23">
        <f>S.!AI11</f>
        <v>0</v>
      </c>
      <c r="G19" s="23">
        <f>S.!W23</f>
        <v>0</v>
      </c>
      <c r="H19" s="23">
        <f>S.!X23</f>
        <v>0</v>
      </c>
      <c r="I19" s="109">
        <f>(D19*3)+(E19*1)+(F19*0)</f>
        <v>11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E14" sqref="E14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45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F!K30</f>
        <v>0</v>
      </c>
      <c r="C5" s="199">
        <f>F!L30</f>
        <v>0</v>
      </c>
      <c r="D5" s="199"/>
      <c r="E5" s="199"/>
      <c r="F5" s="199"/>
      <c r="G5" s="199"/>
      <c r="H5" s="199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70">
        <f>F!K31</f>
        <v>0</v>
      </c>
      <c r="C6" s="199">
        <f>F!L31</f>
        <v>0</v>
      </c>
      <c r="D6" s="199"/>
      <c r="E6" s="199"/>
      <c r="F6" s="199"/>
      <c r="G6" s="199"/>
      <c r="H6" s="199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70">
        <f>F!K32</f>
        <v>0</v>
      </c>
      <c r="C7" s="199">
        <f>F!L32</f>
        <v>0</v>
      </c>
      <c r="D7" s="199"/>
      <c r="E7" s="199"/>
      <c r="F7" s="199"/>
      <c r="G7" s="199"/>
      <c r="H7" s="199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70">
        <f>F!K33</f>
        <v>0</v>
      </c>
      <c r="C8" s="199">
        <f>F!L33</f>
        <v>0</v>
      </c>
      <c r="D8" s="199"/>
      <c r="E8" s="199"/>
      <c r="F8" s="199"/>
      <c r="G8" s="199"/>
      <c r="H8" s="199"/>
      <c r="I8" s="22">
        <f>F!M33</f>
        <v>0</v>
      </c>
      <c r="J8" s="22">
        <f>F!N33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12</v>
      </c>
      <c r="D12" s="23">
        <f>S.!AJ9</f>
        <v>0</v>
      </c>
      <c r="E12" s="23">
        <f>S.!AK9</f>
        <v>12</v>
      </c>
      <c r="F12" s="23">
        <f>S.!AL9</f>
        <v>0</v>
      </c>
      <c r="G12" s="23">
        <f>S.!Y21</f>
        <v>0</v>
      </c>
      <c r="H12" s="23">
        <f>S.!Z21</f>
        <v>0</v>
      </c>
      <c r="I12" s="109">
        <f>(D12*3)+(E12*1)+(F12*0)</f>
        <v>12</v>
      </c>
      <c r="J12" s="109">
        <f t="shared" ref="J12:J19" si="1">G12-H12</f>
        <v>0</v>
      </c>
    </row>
    <row r="13" spans="1:10" ht="30" customHeight="1">
      <c r="A13" s="109">
        <v>2</v>
      </c>
      <c r="B13" s="37" t="str">
        <f>T!B6</f>
        <v xml:space="preserve">YAŞAMKENT İLKER </v>
      </c>
      <c r="C13" s="109">
        <f t="shared" si="0"/>
        <v>12</v>
      </c>
      <c r="D13" s="23">
        <f>S.!AJ4</f>
        <v>0</v>
      </c>
      <c r="E13" s="23">
        <f>S.!AK4</f>
        <v>12</v>
      </c>
      <c r="F13" s="23">
        <f>S.!AL4</f>
        <v>0</v>
      </c>
      <c r="G13" s="23">
        <f>S.!Y16</f>
        <v>0</v>
      </c>
      <c r="H13" s="23">
        <f>S.!Z16</f>
        <v>0</v>
      </c>
      <c r="I13" s="109">
        <f>(D13*3)+(E13*1)+(F13*0)</f>
        <v>12</v>
      </c>
      <c r="J13" s="109">
        <f t="shared" si="1"/>
        <v>0</v>
      </c>
    </row>
    <row r="14" spans="1:10" ht="30" customHeight="1">
      <c r="A14" s="109">
        <v>3</v>
      </c>
      <c r="B14" s="37" t="str">
        <f>T!B10</f>
        <v>1905 ANKARASLAN</v>
      </c>
      <c r="C14" s="109">
        <f t="shared" si="0"/>
        <v>12</v>
      </c>
      <c r="D14" s="23">
        <f>S.!AJ8</f>
        <v>0</v>
      </c>
      <c r="E14" s="23">
        <f>S.!AK8</f>
        <v>12</v>
      </c>
      <c r="F14" s="23">
        <f>S.!AL8</f>
        <v>0</v>
      </c>
      <c r="G14" s="23">
        <f>S.!Y20</f>
        <v>0</v>
      </c>
      <c r="H14" s="23">
        <f>S.!Z20</f>
        <v>0</v>
      </c>
      <c r="I14" s="109">
        <f>(D14*3)+(E14*1)+(F14*0)</f>
        <v>12</v>
      </c>
      <c r="J14" s="109">
        <f t="shared" si="1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12</v>
      </c>
      <c r="D15" s="23">
        <f>S.!AJ7</f>
        <v>0</v>
      </c>
      <c r="E15" s="23">
        <f>S.!AK7</f>
        <v>12</v>
      </c>
      <c r="F15" s="23">
        <f>S.!AL7</f>
        <v>0</v>
      </c>
      <c r="G15" s="23">
        <f>S.!Y19</f>
        <v>0</v>
      </c>
      <c r="H15" s="23">
        <f>S.!Z19</f>
        <v>0</v>
      </c>
      <c r="I15" s="109">
        <f>(D15*3)+(E15*1)+(F15*0)</f>
        <v>12</v>
      </c>
      <c r="J15" s="109">
        <f t="shared" si="1"/>
        <v>0</v>
      </c>
    </row>
    <row r="16" spans="1:10" ht="30" customHeight="1">
      <c r="A16" s="109">
        <v>5</v>
      </c>
      <c r="B16" s="37" t="str">
        <f>T!B12</f>
        <v>K.HAMAM BLD.SPOR</v>
      </c>
      <c r="C16" s="109">
        <f t="shared" si="0"/>
        <v>12</v>
      </c>
      <c r="D16" s="23">
        <f>S.!AJ10</f>
        <v>0</v>
      </c>
      <c r="E16" s="23">
        <f>S.!AK10</f>
        <v>12</v>
      </c>
      <c r="F16" s="23">
        <f>S.!AL10</f>
        <v>0</v>
      </c>
      <c r="G16" s="23">
        <f>S.!Y22</f>
        <v>0</v>
      </c>
      <c r="H16" s="23">
        <f>S.!Z22</f>
        <v>0</v>
      </c>
      <c r="I16" s="109">
        <f>(D16*3)+(E16*1)+(F16*0)</f>
        <v>12</v>
      </c>
      <c r="J16" s="109">
        <f t="shared" si="1"/>
        <v>0</v>
      </c>
    </row>
    <row r="17" spans="1:10" ht="30" customHeight="1">
      <c r="A17" s="109">
        <v>6</v>
      </c>
      <c r="B17" s="37" t="str">
        <f>T!B7</f>
        <v>ULUBEYSPOR</v>
      </c>
      <c r="C17" s="109">
        <f t="shared" si="0"/>
        <v>12</v>
      </c>
      <c r="D17" s="23">
        <f>S.!AJ5</f>
        <v>0</v>
      </c>
      <c r="E17" s="23">
        <f>S.!AK5</f>
        <v>12</v>
      </c>
      <c r="F17" s="23">
        <f>S.!AL5</f>
        <v>0</v>
      </c>
      <c r="G17" s="23">
        <f>S.!Y17</f>
        <v>0</v>
      </c>
      <c r="H17" s="23">
        <f>S.!Z17</f>
        <v>0</v>
      </c>
      <c r="I17" s="109">
        <f>(D17*3)+(E17*1)+(F17*0)-3</f>
        <v>9</v>
      </c>
      <c r="J17" s="109">
        <f t="shared" si="1"/>
        <v>0</v>
      </c>
    </row>
    <row r="18" spans="1:10" ht="30" customHeight="1">
      <c r="A18" s="109">
        <v>7</v>
      </c>
      <c r="B18" s="37" t="str">
        <f>T!B13</f>
        <v>VOLKAN YILDIRIM</v>
      </c>
      <c r="C18" s="109">
        <f t="shared" si="0"/>
        <v>12</v>
      </c>
      <c r="D18" s="23">
        <f>S.!AJ11</f>
        <v>0</v>
      </c>
      <c r="E18" s="23">
        <f>S.!AK11</f>
        <v>12</v>
      </c>
      <c r="F18" s="23">
        <f>S.!AL11</f>
        <v>0</v>
      </c>
      <c r="G18" s="23">
        <f>S.!Y23</f>
        <v>0</v>
      </c>
      <c r="H18" s="23">
        <f>S.!Z23</f>
        <v>0</v>
      </c>
      <c r="I18" s="109">
        <f>(D18*3)+(E18*1)+(F18*0)</f>
        <v>12</v>
      </c>
      <c r="J18" s="109">
        <f t="shared" si="1"/>
        <v>0</v>
      </c>
    </row>
    <row r="19" spans="1:10" ht="30" customHeight="1">
      <c r="A19" s="109">
        <v>8</v>
      </c>
      <c r="B19" s="37" t="str">
        <f>T!B8</f>
        <v>ÇAY YOLU SPOR</v>
      </c>
      <c r="C19" s="109">
        <f t="shared" si="0"/>
        <v>12</v>
      </c>
      <c r="D19" s="23">
        <f>S.!AJ6</f>
        <v>0</v>
      </c>
      <c r="E19" s="23">
        <f>S.!AK6</f>
        <v>12</v>
      </c>
      <c r="F19" s="23">
        <f>S.!AL6</f>
        <v>0</v>
      </c>
      <c r="G19" s="23">
        <f>S.!Y18</f>
        <v>0</v>
      </c>
      <c r="H19" s="23">
        <f>S.!Z18</f>
        <v>0</v>
      </c>
      <c r="I19" s="109">
        <f>(D19*3)+(E19*1)+(F19*0)</f>
        <v>12</v>
      </c>
      <c r="J19" s="109">
        <f t="shared" si="1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46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F!A38</f>
        <v>0</v>
      </c>
      <c r="C5" s="199">
        <f>F!B38</f>
        <v>0</v>
      </c>
      <c r="D5" s="199"/>
      <c r="E5" s="199"/>
      <c r="F5" s="199"/>
      <c r="G5" s="199"/>
      <c r="H5" s="199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70">
        <f>F!A39</f>
        <v>0</v>
      </c>
      <c r="C6" s="199">
        <f>F!B39</f>
        <v>0</v>
      </c>
      <c r="D6" s="199"/>
      <c r="E6" s="199"/>
      <c r="F6" s="199"/>
      <c r="G6" s="199"/>
      <c r="H6" s="199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70">
        <f>F!A40</f>
        <v>0</v>
      </c>
      <c r="C7" s="199">
        <f>F!B40</f>
        <v>0</v>
      </c>
      <c r="D7" s="199"/>
      <c r="E7" s="199"/>
      <c r="F7" s="199"/>
      <c r="G7" s="199"/>
      <c r="H7" s="199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70">
        <f>F!A41</f>
        <v>0</v>
      </c>
      <c r="C8" s="199">
        <f>F!B41</f>
        <v>0</v>
      </c>
      <c r="D8" s="199"/>
      <c r="E8" s="199"/>
      <c r="F8" s="199"/>
      <c r="G8" s="199"/>
      <c r="H8" s="199"/>
      <c r="I8" s="22">
        <f>F!C41</f>
        <v>0</v>
      </c>
      <c r="J8" s="22">
        <f>F!D41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13</v>
      </c>
      <c r="D12" s="23">
        <f>S.!AM9</f>
        <v>0</v>
      </c>
      <c r="E12" s="23">
        <f>S.!AN9</f>
        <v>13</v>
      </c>
      <c r="F12" s="23">
        <f>S.!AO9</f>
        <v>0</v>
      </c>
      <c r="G12" s="23">
        <f>S.!AA21</f>
        <v>0</v>
      </c>
      <c r="H12" s="23">
        <f>S.!AB21</f>
        <v>0</v>
      </c>
      <c r="I12" s="109">
        <f t="shared" ref="I12:I17" si="1">(D12*3)+(E12*1)+(F12*0)</f>
        <v>13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13</v>
      </c>
      <c r="D13" s="23">
        <f>S.!AM8</f>
        <v>0</v>
      </c>
      <c r="E13" s="23">
        <f>S.!AN8</f>
        <v>13</v>
      </c>
      <c r="F13" s="23">
        <f>S.!AO8</f>
        <v>0</v>
      </c>
      <c r="G13" s="23">
        <f>S.!AA20</f>
        <v>0</v>
      </c>
      <c r="H13" s="23">
        <f>S.!AB20</f>
        <v>0</v>
      </c>
      <c r="I13" s="109">
        <f t="shared" si="1"/>
        <v>13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 xml:space="preserve">YAŞAMKENT İLKER </v>
      </c>
      <c r="C14" s="109">
        <f t="shared" si="0"/>
        <v>13</v>
      </c>
      <c r="D14" s="23">
        <f>S.!AM4</f>
        <v>0</v>
      </c>
      <c r="E14" s="23">
        <f>S.!AN4</f>
        <v>13</v>
      </c>
      <c r="F14" s="23">
        <f>S.!AO4</f>
        <v>0</v>
      </c>
      <c r="G14" s="23">
        <f>S.!AA16</f>
        <v>0</v>
      </c>
      <c r="H14" s="23">
        <f>S.!AB16</f>
        <v>0</v>
      </c>
      <c r="I14" s="109">
        <f t="shared" si="1"/>
        <v>13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13</v>
      </c>
      <c r="D15" s="23">
        <f>S.!AM7</f>
        <v>0</v>
      </c>
      <c r="E15" s="23">
        <f>S.!AN7</f>
        <v>13</v>
      </c>
      <c r="F15" s="23">
        <f>S.!AO7</f>
        <v>0</v>
      </c>
      <c r="G15" s="23">
        <f>S.!AA19</f>
        <v>0</v>
      </c>
      <c r="H15" s="23">
        <f>S.!AB19</f>
        <v>0</v>
      </c>
      <c r="I15" s="109">
        <f t="shared" si="1"/>
        <v>13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K.HAMAM BLD.SPOR</v>
      </c>
      <c r="C16" s="109">
        <f t="shared" si="0"/>
        <v>13</v>
      </c>
      <c r="D16" s="23">
        <f>S.!AM10</f>
        <v>0</v>
      </c>
      <c r="E16" s="23">
        <f>S.!AN10</f>
        <v>13</v>
      </c>
      <c r="F16" s="23">
        <f>S.!AO10</f>
        <v>0</v>
      </c>
      <c r="G16" s="23">
        <f>S.!AA22</f>
        <v>0</v>
      </c>
      <c r="H16" s="23">
        <f>S.!AB22</f>
        <v>0</v>
      </c>
      <c r="I16" s="109">
        <f t="shared" si="1"/>
        <v>13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ÇAY YOLU SPOR</v>
      </c>
      <c r="C17" s="109">
        <f t="shared" si="0"/>
        <v>13</v>
      </c>
      <c r="D17" s="23">
        <f>S.!AM6</f>
        <v>0</v>
      </c>
      <c r="E17" s="23">
        <f>S.!AN6</f>
        <v>13</v>
      </c>
      <c r="F17" s="23">
        <f>S.!AO6</f>
        <v>0</v>
      </c>
      <c r="G17" s="23">
        <f>S.!AA18</f>
        <v>0</v>
      </c>
      <c r="H17" s="23">
        <f>S.!AB18</f>
        <v>0</v>
      </c>
      <c r="I17" s="109">
        <f t="shared" si="1"/>
        <v>13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ULUBEYSPOR</v>
      </c>
      <c r="C18" s="109">
        <f t="shared" si="0"/>
        <v>13</v>
      </c>
      <c r="D18" s="23">
        <f>S.!AM5</f>
        <v>0</v>
      </c>
      <c r="E18" s="23">
        <f>S.!AN5</f>
        <v>13</v>
      </c>
      <c r="F18" s="23">
        <f>S.!AO5</f>
        <v>0</v>
      </c>
      <c r="G18" s="23">
        <f>S.!AA17</f>
        <v>0</v>
      </c>
      <c r="H18" s="23">
        <f>S.!AB17</f>
        <v>0</v>
      </c>
      <c r="I18" s="109">
        <f>(D18*3)+(E18*1)+(F18*0)-3</f>
        <v>10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13</v>
      </c>
      <c r="D19" s="23">
        <f>S.!AM11</f>
        <v>0</v>
      </c>
      <c r="E19" s="23">
        <f>S.!AN11</f>
        <v>13</v>
      </c>
      <c r="F19" s="23">
        <f>S.!AO11</f>
        <v>0</v>
      </c>
      <c r="G19" s="23">
        <f>S.!AA23</f>
        <v>0</v>
      </c>
      <c r="H19" s="23">
        <f>S.!AB23</f>
        <v>0</v>
      </c>
      <c r="I19" s="109">
        <f>(D19*3)+(E19*1)+(F19*0)</f>
        <v>13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J39"/>
  <sheetViews>
    <sheetView zoomScale="75" zoomScaleNormal="75" zoomScaleSheetLayoutView="100" workbookViewId="0">
      <selection activeCell="P11" sqref="P11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47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>
        <f>F!F38</f>
        <v>0</v>
      </c>
      <c r="C5" s="199">
        <f>F!G38</f>
        <v>0</v>
      </c>
      <c r="D5" s="199"/>
      <c r="E5" s="199"/>
      <c r="F5" s="199"/>
      <c r="G5" s="199"/>
      <c r="H5" s="199"/>
      <c r="I5" s="22">
        <f>F!H38</f>
        <v>0</v>
      </c>
      <c r="J5" s="22">
        <f>F!I38</f>
        <v>0</v>
      </c>
    </row>
    <row r="6" spans="1:10" ht="30" customHeight="1">
      <c r="A6" s="21">
        <v>2</v>
      </c>
      <c r="B6" s="70">
        <f>F!F39</f>
        <v>0</v>
      </c>
      <c r="C6" s="199">
        <f>F!G39</f>
        <v>0</v>
      </c>
      <c r="D6" s="199"/>
      <c r="E6" s="199"/>
      <c r="F6" s="199"/>
      <c r="G6" s="199"/>
      <c r="H6" s="199"/>
      <c r="I6" s="22">
        <f>F!H39</f>
        <v>0</v>
      </c>
      <c r="J6" s="22">
        <f>F!I39</f>
        <v>0</v>
      </c>
    </row>
    <row r="7" spans="1:10" ht="30" customHeight="1">
      <c r="A7" s="21">
        <v>3</v>
      </c>
      <c r="B7" s="70">
        <f>F!F40</f>
        <v>0</v>
      </c>
      <c r="C7" s="199">
        <f>F!G40</f>
        <v>0</v>
      </c>
      <c r="D7" s="199"/>
      <c r="E7" s="199"/>
      <c r="F7" s="199"/>
      <c r="G7" s="199"/>
      <c r="H7" s="199"/>
      <c r="I7" s="22">
        <f>F!H40</f>
        <v>0</v>
      </c>
      <c r="J7" s="22">
        <f>F!I40</f>
        <v>0</v>
      </c>
    </row>
    <row r="8" spans="1:10" ht="30" customHeight="1">
      <c r="A8" s="21">
        <v>4</v>
      </c>
      <c r="B8" s="70">
        <f>F!F41</f>
        <v>0</v>
      </c>
      <c r="C8" s="199">
        <f>F!G41</f>
        <v>0</v>
      </c>
      <c r="D8" s="199"/>
      <c r="E8" s="199"/>
      <c r="F8" s="199"/>
      <c r="G8" s="199"/>
      <c r="H8" s="199"/>
      <c r="I8" s="22">
        <f>F!H41</f>
        <v>0</v>
      </c>
      <c r="J8" s="22">
        <f>F!I41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14</v>
      </c>
      <c r="D12" s="23">
        <f>S.!AP9</f>
        <v>0</v>
      </c>
      <c r="E12" s="23">
        <f>S.!AQ9</f>
        <v>14</v>
      </c>
      <c r="F12" s="23">
        <f>S.!AR9</f>
        <v>0</v>
      </c>
      <c r="G12" s="23">
        <f>S.!AC21</f>
        <v>0</v>
      </c>
      <c r="H12" s="23">
        <f>S.!AD21</f>
        <v>0</v>
      </c>
      <c r="I12" s="109">
        <f t="shared" ref="I12:I17" si="1">(D12*3)+(E12*1)+(F12*0)</f>
        <v>14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14</v>
      </c>
      <c r="D13" s="23">
        <f>S.!AP8</f>
        <v>0</v>
      </c>
      <c r="E13" s="23">
        <f>S.!AQ8</f>
        <v>14</v>
      </c>
      <c r="F13" s="23">
        <f>S.!AR8</f>
        <v>0</v>
      </c>
      <c r="G13" s="23">
        <f>S.!AC20</f>
        <v>0</v>
      </c>
      <c r="H13" s="23">
        <f>S.!AD20</f>
        <v>0</v>
      </c>
      <c r="I13" s="109">
        <f t="shared" si="1"/>
        <v>14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 xml:space="preserve">YAŞAMKENT İLKER </v>
      </c>
      <c r="C14" s="109">
        <f t="shared" si="0"/>
        <v>14</v>
      </c>
      <c r="D14" s="23">
        <f>S.!AP4</f>
        <v>0</v>
      </c>
      <c r="E14" s="23">
        <f>S.!AQ4</f>
        <v>14</v>
      </c>
      <c r="F14" s="23">
        <f>S.!AR4</f>
        <v>0</v>
      </c>
      <c r="G14" s="23">
        <f>S.!AC16</f>
        <v>0</v>
      </c>
      <c r="H14" s="23">
        <f>S.!AD16</f>
        <v>0</v>
      </c>
      <c r="I14" s="109">
        <f t="shared" si="1"/>
        <v>14</v>
      </c>
      <c r="J14" s="109">
        <f t="shared" si="2"/>
        <v>0</v>
      </c>
    </row>
    <row r="15" spans="1:10" ht="30" customHeight="1">
      <c r="A15" s="109">
        <v>4</v>
      </c>
      <c r="B15" s="37" t="str">
        <f>T!B9</f>
        <v>AYDINLIKEVLER</v>
      </c>
      <c r="C15" s="109">
        <f t="shared" si="0"/>
        <v>14</v>
      </c>
      <c r="D15" s="23">
        <f>S.!AP7</f>
        <v>0</v>
      </c>
      <c r="E15" s="23">
        <f>S.!AQ7</f>
        <v>14</v>
      </c>
      <c r="F15" s="23">
        <f>S.!AR7</f>
        <v>0</v>
      </c>
      <c r="G15" s="23">
        <f>S.!AC19</f>
        <v>0</v>
      </c>
      <c r="H15" s="23">
        <f>S.!AD19</f>
        <v>0</v>
      </c>
      <c r="I15" s="109">
        <f t="shared" si="1"/>
        <v>14</v>
      </c>
      <c r="J15" s="109">
        <f t="shared" si="2"/>
        <v>0</v>
      </c>
    </row>
    <row r="16" spans="1:10" ht="30" customHeight="1">
      <c r="A16" s="109">
        <v>5</v>
      </c>
      <c r="B16" s="37" t="str">
        <f>T!B12</f>
        <v>K.HAMAM BLD.SPOR</v>
      </c>
      <c r="C16" s="109">
        <f t="shared" si="0"/>
        <v>14</v>
      </c>
      <c r="D16" s="23">
        <f>S.!AP10</f>
        <v>0</v>
      </c>
      <c r="E16" s="23">
        <f>S.!AQ10</f>
        <v>14</v>
      </c>
      <c r="F16" s="23">
        <f>S.!AR10</f>
        <v>0</v>
      </c>
      <c r="G16" s="23">
        <f>S.!AC22</f>
        <v>0</v>
      </c>
      <c r="H16" s="23">
        <f>S.!AD22</f>
        <v>0</v>
      </c>
      <c r="I16" s="109">
        <f t="shared" si="1"/>
        <v>14</v>
      </c>
      <c r="J16" s="109">
        <f t="shared" si="2"/>
        <v>0</v>
      </c>
    </row>
    <row r="17" spans="1:10" ht="30" customHeight="1">
      <c r="A17" s="109">
        <v>6</v>
      </c>
      <c r="B17" s="37" t="str">
        <f>T!B8</f>
        <v>ÇAY YOLU SPOR</v>
      </c>
      <c r="C17" s="109">
        <f t="shared" si="0"/>
        <v>14</v>
      </c>
      <c r="D17" s="23">
        <f>S.!AP6</f>
        <v>0</v>
      </c>
      <c r="E17" s="23">
        <f>S.!AQ6</f>
        <v>14</v>
      </c>
      <c r="F17" s="23">
        <f>S.!AR6</f>
        <v>0</v>
      </c>
      <c r="G17" s="23">
        <f>S.!AC18</f>
        <v>0</v>
      </c>
      <c r="H17" s="23">
        <f>S.!AD18</f>
        <v>0</v>
      </c>
      <c r="I17" s="109">
        <f t="shared" si="1"/>
        <v>14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ULUBEYSPOR</v>
      </c>
      <c r="C18" s="109">
        <f t="shared" si="0"/>
        <v>14</v>
      </c>
      <c r="D18" s="23">
        <f>S.!AP5</f>
        <v>0</v>
      </c>
      <c r="E18" s="23">
        <f>S.!AQ5</f>
        <v>14</v>
      </c>
      <c r="F18" s="23">
        <f>S.!AR5</f>
        <v>0</v>
      </c>
      <c r="G18" s="23">
        <f>S.!AC17</f>
        <v>0</v>
      </c>
      <c r="H18" s="23">
        <f>S.!AD17</f>
        <v>0</v>
      </c>
      <c r="I18" s="109">
        <f>(D18*3)+(E18*1)+(F18*0)-3</f>
        <v>11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14</v>
      </c>
      <c r="D19" s="23">
        <f>S.!AP11</f>
        <v>0</v>
      </c>
      <c r="E19" s="23">
        <f>S.!AQ11</f>
        <v>14</v>
      </c>
      <c r="F19" s="23">
        <f>S.!AR11</f>
        <v>0</v>
      </c>
      <c r="G19" s="23">
        <f>S.!AC23</f>
        <v>0</v>
      </c>
      <c r="H19" s="23">
        <f>S.!AD23</f>
        <v>0</v>
      </c>
      <c r="I19" s="109">
        <f>(D19*3)+(E19*1)+(F19*0)</f>
        <v>14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U10" sqref="U10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38" t="s">
        <v>18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40"/>
    </row>
    <row r="2" spans="1:17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3"/>
    </row>
    <row r="3" spans="1:17">
      <c r="A3" s="145" t="s">
        <v>19</v>
      </c>
      <c r="B3" s="148" t="s">
        <v>1</v>
      </c>
      <c r="C3" s="151" t="s">
        <v>20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44" t="s">
        <v>21</v>
      </c>
    </row>
    <row r="4" spans="1:17">
      <c r="A4" s="146"/>
      <c r="B4" s="149"/>
      <c r="C4" s="151" t="s">
        <v>22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44"/>
    </row>
    <row r="5" spans="1:17">
      <c r="A5" s="147"/>
      <c r="B5" s="150"/>
      <c r="C5" s="108">
        <v>1</v>
      </c>
      <c r="D5" s="108">
        <v>2</v>
      </c>
      <c r="E5" s="108">
        <v>3</v>
      </c>
      <c r="F5" s="108">
        <v>4</v>
      </c>
      <c r="G5" s="108">
        <v>5</v>
      </c>
      <c r="H5" s="108">
        <v>6</v>
      </c>
      <c r="I5" s="108">
        <v>7</v>
      </c>
      <c r="J5" s="108">
        <v>8</v>
      </c>
      <c r="K5" s="108">
        <v>9</v>
      </c>
      <c r="L5" s="108">
        <v>10</v>
      </c>
      <c r="M5" s="108">
        <v>11</v>
      </c>
      <c r="N5" s="108">
        <v>12</v>
      </c>
      <c r="O5" s="108">
        <v>13</v>
      </c>
      <c r="P5" s="108">
        <v>14</v>
      </c>
      <c r="Q5" s="144"/>
    </row>
    <row r="6" spans="1:17" ht="18" customHeight="1">
      <c r="A6" s="94">
        <v>1</v>
      </c>
      <c r="B6" s="81" t="str">
        <f>'[1]KURA (2)'!F16</f>
        <v xml:space="preserve">YAŞAMKENT İLKER 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5">
        <f t="shared" ref="Q6:Q13" si="0">SUM(C6:P6)</f>
        <v>0</v>
      </c>
    </row>
    <row r="7" spans="1:17" ht="18" customHeight="1">
      <c r="A7" s="94">
        <v>2</v>
      </c>
      <c r="B7" s="81" t="str">
        <f>'[1]KURA (2)'!F17</f>
        <v>ULUBEYSPOR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5">
        <f t="shared" si="0"/>
        <v>0</v>
      </c>
    </row>
    <row r="8" spans="1:17" ht="18" customHeight="1">
      <c r="A8" s="94">
        <v>3</v>
      </c>
      <c r="B8" s="81" t="str">
        <f>'[1]KURA (2)'!F18</f>
        <v>ÇAY YOLU SPOR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95">
        <f t="shared" si="0"/>
        <v>0</v>
      </c>
    </row>
    <row r="9" spans="1:17" ht="18" customHeight="1">
      <c r="A9" s="94">
        <v>4</v>
      </c>
      <c r="B9" s="81" t="str">
        <f>'[1]KURA (2)'!F19</f>
        <v>AYDINLIKEVLER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95">
        <f t="shared" si="0"/>
        <v>0</v>
      </c>
    </row>
    <row r="10" spans="1:17" ht="18" customHeight="1">
      <c r="A10" s="94">
        <v>5</v>
      </c>
      <c r="B10" s="81" t="str">
        <f>'[1]KURA (2)'!F20</f>
        <v>1905 ANKARASLAN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95">
        <f t="shared" si="0"/>
        <v>0</v>
      </c>
    </row>
    <row r="11" spans="1:17" ht="18" customHeight="1">
      <c r="A11" s="94">
        <v>6</v>
      </c>
      <c r="B11" s="81" t="str">
        <f>'[1]KURA (2)'!F21</f>
        <v>AL KULA GENÇLİK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5">
        <f t="shared" si="0"/>
        <v>0</v>
      </c>
    </row>
    <row r="12" spans="1:17" ht="18" customHeight="1">
      <c r="A12" s="94">
        <v>7</v>
      </c>
      <c r="B12" s="81" t="str">
        <f>'[1]KURA (2)'!F22</f>
        <v>K.HAMAM BLD.SPOR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95">
        <f t="shared" si="0"/>
        <v>0</v>
      </c>
    </row>
    <row r="13" spans="1:17" ht="18" customHeight="1">
      <c r="A13" s="94">
        <v>8</v>
      </c>
      <c r="B13" s="81" t="str">
        <f>'[1]KURA (2)'!F23</f>
        <v>VOLKAN YILDIRIM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95">
        <f t="shared" si="0"/>
        <v>0</v>
      </c>
    </row>
    <row r="14" spans="1:17" ht="18" customHeight="1">
      <c r="A14" s="96"/>
      <c r="B14" s="83">
        <f>SUM(C14:P14)</f>
        <v>0</v>
      </c>
      <c r="C14" s="83">
        <f t="shared" ref="C14:Q14" si="1">SUM(C6:C13)</f>
        <v>0</v>
      </c>
      <c r="D14" s="83">
        <f t="shared" si="1"/>
        <v>0</v>
      </c>
      <c r="E14" s="83">
        <f t="shared" si="1"/>
        <v>0</v>
      </c>
      <c r="F14" s="83">
        <f t="shared" si="1"/>
        <v>0</v>
      </c>
      <c r="G14" s="83">
        <f t="shared" si="1"/>
        <v>0</v>
      </c>
      <c r="H14" s="83">
        <f t="shared" si="1"/>
        <v>0</v>
      </c>
      <c r="I14" s="83">
        <f t="shared" si="1"/>
        <v>0</v>
      </c>
      <c r="J14" s="83">
        <f t="shared" si="1"/>
        <v>0</v>
      </c>
      <c r="K14" s="83">
        <f t="shared" si="1"/>
        <v>0</v>
      </c>
      <c r="L14" s="83">
        <f t="shared" si="1"/>
        <v>0</v>
      </c>
      <c r="M14" s="83">
        <f t="shared" si="1"/>
        <v>0</v>
      </c>
      <c r="N14" s="83">
        <f t="shared" si="1"/>
        <v>0</v>
      </c>
      <c r="O14" s="83">
        <f t="shared" si="1"/>
        <v>0</v>
      </c>
      <c r="P14" s="83">
        <f t="shared" si="1"/>
        <v>0</v>
      </c>
      <c r="Q14" s="95">
        <f t="shared" si="1"/>
        <v>0</v>
      </c>
    </row>
    <row r="15" spans="1:17" ht="41.25" customHeight="1" thickBot="1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ht="19.5" thickBot="1">
      <c r="A16" s="135" t="s">
        <v>23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7"/>
    </row>
    <row r="17" spans="1:17" ht="13.5" thickBot="1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58" t="s">
        <v>19</v>
      </c>
      <c r="B2" s="164" t="s">
        <v>1</v>
      </c>
      <c r="C2" s="155">
        <v>1</v>
      </c>
      <c r="D2" s="156"/>
      <c r="E2" s="157"/>
      <c r="F2" s="152">
        <v>2</v>
      </c>
      <c r="G2" s="153"/>
      <c r="H2" s="154"/>
      <c r="I2" s="155">
        <v>3</v>
      </c>
      <c r="J2" s="156"/>
      <c r="K2" s="157"/>
      <c r="L2" s="152">
        <v>4</v>
      </c>
      <c r="M2" s="153"/>
      <c r="N2" s="154"/>
      <c r="O2" s="155">
        <v>5</v>
      </c>
      <c r="P2" s="156"/>
      <c r="Q2" s="157"/>
      <c r="R2" s="152">
        <v>6</v>
      </c>
      <c r="S2" s="153"/>
      <c r="T2" s="154"/>
      <c r="U2" s="155">
        <v>7</v>
      </c>
      <c r="V2" s="156"/>
      <c r="W2" s="157"/>
      <c r="X2" s="152">
        <v>8</v>
      </c>
      <c r="Y2" s="153"/>
      <c r="Z2" s="154"/>
      <c r="AA2" s="155">
        <v>9</v>
      </c>
      <c r="AB2" s="156"/>
      <c r="AC2" s="157"/>
      <c r="AD2" s="152">
        <v>10</v>
      </c>
      <c r="AE2" s="153"/>
      <c r="AF2" s="154"/>
      <c r="AG2" s="155">
        <v>11</v>
      </c>
      <c r="AH2" s="156"/>
      <c r="AI2" s="157"/>
      <c r="AJ2" s="152">
        <v>12</v>
      </c>
      <c r="AK2" s="153"/>
      <c r="AL2" s="154"/>
      <c r="AM2" s="155">
        <v>13</v>
      </c>
      <c r="AN2" s="156"/>
      <c r="AO2" s="157"/>
      <c r="AP2" s="152">
        <v>14</v>
      </c>
      <c r="AQ2" s="153"/>
      <c r="AR2" s="154"/>
      <c r="AS2" s="60"/>
    </row>
    <row r="3" spans="1:45" ht="18" customHeight="1">
      <c r="A3" s="159"/>
      <c r="B3" s="165"/>
      <c r="C3" s="110" t="s">
        <v>24</v>
      </c>
      <c r="D3" s="110" t="s">
        <v>25</v>
      </c>
      <c r="E3" s="110" t="s">
        <v>26</v>
      </c>
      <c r="F3" s="111" t="s">
        <v>24</v>
      </c>
      <c r="G3" s="111" t="s">
        <v>25</v>
      </c>
      <c r="H3" s="111" t="s">
        <v>26</v>
      </c>
      <c r="I3" s="110" t="s">
        <v>24</v>
      </c>
      <c r="J3" s="110" t="s">
        <v>25</v>
      </c>
      <c r="K3" s="110" t="s">
        <v>26</v>
      </c>
      <c r="L3" s="111" t="s">
        <v>24</v>
      </c>
      <c r="M3" s="111" t="s">
        <v>25</v>
      </c>
      <c r="N3" s="111" t="s">
        <v>26</v>
      </c>
      <c r="O3" s="110" t="s">
        <v>24</v>
      </c>
      <c r="P3" s="110" t="s">
        <v>25</v>
      </c>
      <c r="Q3" s="110" t="s">
        <v>26</v>
      </c>
      <c r="R3" s="111" t="s">
        <v>24</v>
      </c>
      <c r="S3" s="111" t="s">
        <v>25</v>
      </c>
      <c r="T3" s="111" t="s">
        <v>26</v>
      </c>
      <c r="U3" s="110" t="s">
        <v>24</v>
      </c>
      <c r="V3" s="110" t="s">
        <v>25</v>
      </c>
      <c r="W3" s="110" t="s">
        <v>26</v>
      </c>
      <c r="X3" s="111" t="s">
        <v>24</v>
      </c>
      <c r="Y3" s="111" t="s">
        <v>25</v>
      </c>
      <c r="Z3" s="111" t="s">
        <v>26</v>
      </c>
      <c r="AA3" s="110" t="s">
        <v>24</v>
      </c>
      <c r="AB3" s="110" t="s">
        <v>25</v>
      </c>
      <c r="AC3" s="110" t="s">
        <v>26</v>
      </c>
      <c r="AD3" s="111" t="s">
        <v>24</v>
      </c>
      <c r="AE3" s="111" t="s">
        <v>25</v>
      </c>
      <c r="AF3" s="111" t="s">
        <v>26</v>
      </c>
      <c r="AG3" s="110" t="s">
        <v>24</v>
      </c>
      <c r="AH3" s="110" t="s">
        <v>25</v>
      </c>
      <c r="AI3" s="110" t="s">
        <v>26</v>
      </c>
      <c r="AJ3" s="111" t="s">
        <v>24</v>
      </c>
      <c r="AK3" s="111" t="s">
        <v>25</v>
      </c>
      <c r="AL3" s="111" t="s">
        <v>26</v>
      </c>
      <c r="AM3" s="110" t="s">
        <v>24</v>
      </c>
      <c r="AN3" s="110" t="s">
        <v>25</v>
      </c>
      <c r="AO3" s="110" t="s">
        <v>26</v>
      </c>
      <c r="AP3" s="111" t="s">
        <v>24</v>
      </c>
      <c r="AQ3" s="111" t="s">
        <v>25</v>
      </c>
      <c r="AR3" s="111" t="s">
        <v>26</v>
      </c>
      <c r="AS3" s="60"/>
    </row>
    <row r="4" spans="1:45" ht="18" customHeight="1">
      <c r="A4" s="8">
        <v>1</v>
      </c>
      <c r="B4" s="9" t="str">
        <f>T!B6</f>
        <v xml:space="preserve">YAŞAMKENT İLKER </v>
      </c>
      <c r="C4" s="62">
        <f>'P '!$F$6</f>
        <v>0</v>
      </c>
      <c r="D4" s="44">
        <f>'P '!$G$6</f>
        <v>1</v>
      </c>
      <c r="E4" s="44">
        <f>'P '!$H$6</f>
        <v>0</v>
      </c>
      <c r="F4" s="59">
        <f>'P '!$F$6+'P '!$K$5</f>
        <v>0</v>
      </c>
      <c r="G4" s="42">
        <f>'P '!$G$6+'P '!$L$5</f>
        <v>2</v>
      </c>
      <c r="H4" s="42">
        <f>'P '!$H$6+'P '!$M$5</f>
        <v>0</v>
      </c>
      <c r="I4" s="62">
        <f>'P '!$F$6+'P '!$K$5+'P '!$X$7</f>
        <v>0</v>
      </c>
      <c r="J4" s="44">
        <f>'P '!$G$6+'P '!$L$5+'P '!$Y$7</f>
        <v>3</v>
      </c>
      <c r="K4" s="44">
        <f>'P '!$H$6+'P '!$M$5+'P '!$Z$7</f>
        <v>0</v>
      </c>
      <c r="L4" s="59">
        <f>'P '!$F$6+'P '!$K$5+'P '!$X$7+'P '!$B$13</f>
        <v>0</v>
      </c>
      <c r="M4" s="42">
        <f>'P '!$G$6+'P '!$L$5+'P '!$Y$7+'P '!$C$13</f>
        <v>4</v>
      </c>
      <c r="N4" s="42">
        <f>'P '!$H$6+'P '!$M$5+'P '!$Z$7+'P '!$D$13</f>
        <v>0</v>
      </c>
      <c r="O4" s="62">
        <f>'P '!$F$6+'P '!$K$5+'P '!$X$7+'P '!$B$13+'P '!$O$16</f>
        <v>0</v>
      </c>
      <c r="P4" s="44">
        <f>'P '!$G$6+'P '!$L$5+'P '!$Y$7+'P '!$C$13+'P '!$P$16</f>
        <v>5</v>
      </c>
      <c r="Q4" s="44">
        <f>'P '!$H$6+'P '!$M$5+'P '!$Z$7+'P '!$D$13+'P '!$Q$16</f>
        <v>0</v>
      </c>
      <c r="R4" s="59">
        <f>'P '!$F$6+'P '!$K$5+'P '!$X$7+'P '!$B$13+'P '!$O$16+'P '!$X$13</f>
        <v>0</v>
      </c>
      <c r="S4" s="42">
        <f>'P '!$G$6+'P '!$L$5+'P '!$Y$7+'P '!$C$13+'P '!$P$16+'P '!$Y$13</f>
        <v>6</v>
      </c>
      <c r="T4" s="42">
        <f>'P '!$H$6+'P '!$M$5+'P '!$Z$7+'P '!$D$13+'P '!$Q$16+'P '!$Z$13</f>
        <v>0</v>
      </c>
      <c r="U4" s="62">
        <f>'P '!$F$6+'P '!$K$5+'P '!$X$7+'P '!$B$13+'P '!$O$16+'P '!$X$13+'P '!$B$21</f>
        <v>0</v>
      </c>
      <c r="V4" s="44">
        <f>'P '!$G$6+'P '!$L$5+'P '!$Y$7+'P '!$C$13+'P '!$P$16+'P '!$Y$13+'P '!$C$21</f>
        <v>7</v>
      </c>
      <c r="W4" s="44">
        <f>'P '!$H$6+'P '!$M$5+'P '!$Z$7+'P '!$D$13+'P '!$Q$16+'P '!$Z$13+'P '!$D$21</f>
        <v>0</v>
      </c>
      <c r="X4" s="59">
        <f>'P '!$F$6+'P '!$K$5+'P '!$X$7+'P '!$B$13+'P '!$O$16+'P '!$X$13+'P '!$B$21+'P '!$K$22</f>
        <v>0</v>
      </c>
      <c r="Y4" s="42">
        <f>'P '!$G$6+'P '!$L$5+'P '!$Y$7+'P '!$C$13+'P '!$P$16+'P '!$Y$13+'P '!$C$21+'P '!$L$22</f>
        <v>8</v>
      </c>
      <c r="Z4" s="42">
        <f>'P '!$H$6+'P '!$M$5+'P '!$Z$7+'P '!$D$13+'P '!$Q$16+'P '!$Z$13+'P '!$D$21+'P '!$M$22</f>
        <v>0</v>
      </c>
      <c r="AA4" s="62">
        <f>'P '!$F$6+'P '!$K$5+'P '!$X$7+'P '!$B$13+'P '!$O$16+'P '!$X$13+'P '!$B$21+'P '!$K$22+'P '!$X$21</f>
        <v>0</v>
      </c>
      <c r="AB4" s="44">
        <f>'P '!$G$6+'P '!$L$5+'P '!$Y$7+'P '!$C$13+'P '!$P$16+'P '!$Y$13+'P '!$C$21+'P '!$L$22+'P '!$Y$21</f>
        <v>9</v>
      </c>
      <c r="AC4" s="44">
        <f>'P '!$H$6+'P '!$M$5+'P '!$Z$7+'P '!$D$13+'P '!$Q$16+'P '!$Z$13+'P '!$D$21+'P '!$M$22+'P '!$Z$21</f>
        <v>0</v>
      </c>
      <c r="AD4" s="59">
        <f>'P '!$F$6+'P '!$K$5+'P '!$X$7+'P '!$B$13+'P '!$O$16+'P '!$X$13+'P '!$B$21+'P '!$K$22+'P '!$X$21+'P '!$B$31</f>
        <v>0</v>
      </c>
      <c r="AE4" s="42">
        <f>'P '!$G$6+'P '!$L$5+'P '!$Y$7+'P '!$C$13+'P '!$P$16+'P '!$Y$13+'P '!$C$21+'P '!$L$22+'P '!$Y$21+'P '!$C$31</f>
        <v>10</v>
      </c>
      <c r="AF4" s="42">
        <f>'P '!$H$6+'P '!$M$5+'P '!$Z$7+'P '!$D$13+'P '!$Q$16+'P '!$Z$13+'P '!$D$21+'P '!$M$22+'P '!$Z$21+'P '!$D$31</f>
        <v>0</v>
      </c>
      <c r="AG4" s="62">
        <f>'P '!$F$6+'P '!$K$5+'P '!$X$7+'P '!$B$13+'P '!$O$16+'P '!$X$13+'P '!$B$21+'P '!$K$22+'P '!$X$21+'P '!$B$31+'P '!$O$29</f>
        <v>0</v>
      </c>
      <c r="AH4" s="44">
        <f>'P '!$G$6+'P '!$L$5+'P '!$Y$7+'P '!$C$13+'P '!$P$16+'P '!$Y$13+'P '!$C$21+'P '!$L$22+'P '!$Y$21+'P '!$C$31+'P '!$P$29</f>
        <v>11</v>
      </c>
      <c r="AI4" s="44">
        <f>'P '!$H$6+'P '!$M$5+'P '!$Z$7+'P '!$D$13+'P '!$Q$16+'P '!$Z$13+'P '!$D$21+'P '!$M$22+'P '!$Z$21+'P '!$D$31+'P '!$Q$29</f>
        <v>0</v>
      </c>
      <c r="AJ4" s="59">
        <f>'P '!$F$6+'P '!$K$5+'P '!$X$7+'P '!$B$13+'P '!$O$16+'P '!$X$13+'P '!$B$21+'P '!$K$22+'P '!$X$21+'P '!$B$31+'P '!$O$29+'P '!$T$32</f>
        <v>0</v>
      </c>
      <c r="AK4" s="42">
        <f>'P '!$G$6+'P '!$L$5+'P '!$Y$7+'P '!$C$13+'P '!$P$16+'P '!$Y$13+'P '!$C$21+'P '!$L$22+'P '!$Y$21+'P '!$C$31+'P '!$P$29+'P '!$U$32</f>
        <v>12</v>
      </c>
      <c r="AL4" s="42">
        <f>'P '!$H$6+'P '!$M$5+'P '!$Z$7+'P '!$D$13+'P '!$Q$16+'P '!$Z$13+'P '!$D$21+'P '!$M$22+'P '!$Z$21+'P '!$D$31+'P '!$Q$29+'P '!$V$32</f>
        <v>0</v>
      </c>
      <c r="AM4" s="62">
        <f>'P '!$F$6+'P '!$K$5+'P '!$X$7+'P '!$B$13+'P '!$O$16+'P '!$X$13+'P '!$B$21+'P '!$K$22+'P '!$X$21+'P '!$B$31+'P '!$O$29+'P '!$T$32+'P '!$B$37</f>
        <v>0</v>
      </c>
      <c r="AN4" s="44">
        <f>'P '!$G$6+'P '!$L$5+'P '!$Y$7+'P '!$C$13+'P '!$P$16+'P '!$Y$13+'P '!$C$21+'P '!$L$22+'P '!$Y$21+'P '!$C$31+'P '!$P$29+'P '!$U$32+'P '!$C$37</f>
        <v>13</v>
      </c>
      <c r="AO4" s="44">
        <f>'P '!$H$6+'P '!$M$5+'P '!$Z$7+'P '!$D$13+'P '!$Q$16+'P '!$Z$13+'P '!$D$21+'P '!$M$22+'P '!$Z$21+'P '!$D$31+'P '!$Q$29+'P '!$V$32+'P '!$D$37</f>
        <v>0</v>
      </c>
      <c r="AP4" s="59">
        <f>'P '!$F$6+'P '!$K$5+'P '!$X$7+'P '!$B$13+'P '!$O$16+'P '!$X$13+'P '!$B$21+'P '!$K$22+'P '!$X$21+'P '!$B$31+'P '!$O$29+'P '!$T$32+'P '!$B$37+'P '!$O$37</f>
        <v>0</v>
      </c>
      <c r="AQ4" s="42">
        <f>'P '!$G$6+'P '!$L$5+'P '!$Y$7+'P '!$C$13+'P '!$P$16+'P '!$Y$13+'P '!$C$21+'P '!$L$22+'P '!$Y$21+'P '!$C$31+'P '!$P$29+'P '!$U$32+'P '!$C$37+'P '!$P$37</f>
        <v>14</v>
      </c>
      <c r="AR4" s="42">
        <f>'P '!$H$6+'P '!$M$5+'P '!$Z$7+'P '!$D$13+'P '!$Q$16+'P '!$Z$13+'P '!$D$21+'P '!$M$22+'P '!$Z$21+'P '!$D$31+'P '!$Q$29+'P '!$V$32+'P '!$D$37+'P '!$Q$37</f>
        <v>0</v>
      </c>
      <c r="AS4" s="60">
        <v>1</v>
      </c>
    </row>
    <row r="5" spans="1:45" ht="18" customHeight="1">
      <c r="A5" s="8">
        <v>2</v>
      </c>
      <c r="B5" s="9" t="str">
        <f>T!B7</f>
        <v>ULUBEYSPOR</v>
      </c>
      <c r="C5" s="62">
        <f>'P '!$F$5</f>
        <v>0</v>
      </c>
      <c r="D5" s="44">
        <f>'P '!$G$5</f>
        <v>1</v>
      </c>
      <c r="E5" s="44">
        <f>'P '!$H$5</f>
        <v>0</v>
      </c>
      <c r="F5" s="59">
        <f>'P '!$F$5+'P '!$K$6</f>
        <v>0</v>
      </c>
      <c r="G5" s="42">
        <f>'P '!$G$5+'P '!$L$6</f>
        <v>2</v>
      </c>
      <c r="H5" s="42">
        <f>'P '!$H$5+'P '!$M$6</f>
        <v>0</v>
      </c>
      <c r="I5" s="62">
        <f>'P '!$F$5+'P '!$K$6+'P '!$X$6</f>
        <v>0</v>
      </c>
      <c r="J5" s="44">
        <f>'P '!$G$5+'P '!$L$6+'P '!$Y$6</f>
        <v>3</v>
      </c>
      <c r="K5" s="44">
        <f>'P '!$H$5+'P '!$M$6+'P '!$Z$6</f>
        <v>0</v>
      </c>
      <c r="L5" s="59">
        <f>'P '!$F$5+'P '!$K$6+'P '!$X$6+'P '!$B$14</f>
        <v>0</v>
      </c>
      <c r="M5" s="42">
        <f>'P '!$G$5+'P '!$L$6+'P '!$Y$6+'P '!$C$14</f>
        <v>4</v>
      </c>
      <c r="N5" s="42">
        <f>'P '!$H$5+'P '!$M$6+'P '!$Z$6+'P '!$D$14</f>
        <v>0</v>
      </c>
      <c r="O5" s="62">
        <f>'P '!$F$5+'P '!$K$6+'P '!$X$6+'P '!$B$14+'P '!$O$15</f>
        <v>0</v>
      </c>
      <c r="P5" s="44">
        <f>'P '!$G$5+'P '!$L$6+'P '!$Y$6+'P '!$C$14+'P '!$P$15</f>
        <v>5</v>
      </c>
      <c r="Q5" s="44">
        <f>'P '!$H$5+'P '!$M$6+'P '!$Z$6+'P '!$D$14+'P '!$Q$15</f>
        <v>0</v>
      </c>
      <c r="R5" s="59">
        <f>'P '!$F$5+'P '!$K$6+'P '!$X$6+'P '!$B$14+'P '!$O$15+'P '!$T$13</f>
        <v>0</v>
      </c>
      <c r="S5" s="42">
        <f>'P '!$G$5+'P '!$L$6+'P '!$Y$6+'P '!$C$14+'P '!$P$15+'P '!$U$13</f>
        <v>6</v>
      </c>
      <c r="T5" s="42">
        <f>'P '!$H$5+'P '!$M$6+'P '!$Z$6+'P '!$D$14+'P '!$Q$15+'P '!$V$13</f>
        <v>0</v>
      </c>
      <c r="U5" s="62">
        <f>'P '!$F$5+'P '!$K$6+'P '!$X$6+'P '!$B$14+'P '!$O$15+'P '!$T$13+'P '!$F$24</f>
        <v>0</v>
      </c>
      <c r="V5" s="44">
        <f>'P '!$G$5+'P '!$L$6+'P '!$Y$6+'P '!$C$14+'P '!$P$15+'P '!$U$13+'P '!$G$24</f>
        <v>7</v>
      </c>
      <c r="W5" s="44">
        <f>'P '!$H$5+'P '!$M$6+'P '!$Z$6+'P '!$D$14+'P '!$Q$15+'P '!$V$13+'P '!$H$24</f>
        <v>0</v>
      </c>
      <c r="X5" s="59">
        <f>'P '!$F$5+'P '!$K$6+'P '!$X$6+'P '!$B$14+'P '!$O$15+'P '!$T$13+'P '!$F$24+'P '!$K$21</f>
        <v>0</v>
      </c>
      <c r="Y5" s="42">
        <f>'P '!$G$5+'P '!$L$6+'P '!$Y$6+'P '!$C$14+'P '!$P$15+'P '!$U$13+'P '!$G$24+'P '!$L$21</f>
        <v>8</v>
      </c>
      <c r="Z5" s="42">
        <f>'P '!$H$5+'P '!$M$6+'P '!$Z$6+'P '!$D$14+'P '!$Q$15+'P '!$V$13+'P '!$H$24+'P '!$M$21</f>
        <v>0</v>
      </c>
      <c r="AA5" s="62">
        <f>'P '!$F$5+'P '!$K$6+'P '!$X$6+'P '!$B$14+'P '!$O$15+'P '!$T$13+'P '!$F$24+'P '!$K$21+'P '!$X$22</f>
        <v>0</v>
      </c>
      <c r="AB5" s="44">
        <f>'P '!$G$5+'P '!$L$6+'P '!$Y$6+'P '!$C$14+'P '!$P$15+'P '!$U$13+'P '!$G$24+'P '!$L$21+'P '!$Y$22</f>
        <v>9</v>
      </c>
      <c r="AC5" s="44">
        <f>'P '!$H$5+'P '!$M$6+'P '!$Z$6+'P '!$D$14+'P '!$Q$15+'P '!$V$13+'P '!$H$24+'P '!$M$21+'P '!$Z$22</f>
        <v>0</v>
      </c>
      <c r="AD5" s="59">
        <f>'P '!$F$5+'P '!$K$6+'P '!$X$6+'P '!$B$14+'P '!$O$15+'P '!$T$13+'P '!$F$24+'P '!$K$21+'P '!$X$22+'P '!$B$30</f>
        <v>0</v>
      </c>
      <c r="AE5" s="42">
        <f>'P '!$G$5+'P '!$L$6+'P '!$Y$6+'P '!$C$14+'P '!$P$15+'P '!$U$13+'P '!$G$24+'P '!$L$21+'P '!$Y$22+'P '!$C$30</f>
        <v>10</v>
      </c>
      <c r="AF5" s="42">
        <f>'P '!$H$5+'P '!$M$6+'P '!$Z$6+'P '!$D$14+'P '!$Q$15+'P '!$V$13+'P '!$H$24+'P '!$M$21+'P '!$Z$22+'P '!$D$30</f>
        <v>0</v>
      </c>
      <c r="AG5" s="62">
        <f>'P '!$F$5+'P '!$K$6+'P '!$X$6+'P '!$B$14+'P '!$O$15+'P '!$T$13+'P '!$F$24+'P '!$K$21+'P '!$X$22+'P '!$B$30+'P '!$O$30</f>
        <v>0</v>
      </c>
      <c r="AH5" s="44">
        <f>'P '!$G$5+'P '!$L$6+'P '!$Y$6+'P '!$C$14+'P '!$P$15+'P '!$U$13+'P '!$G$24+'P '!$L$21+'P '!$Y$22+'P '!$C$30+'P '!$P$30</f>
        <v>11</v>
      </c>
      <c r="AI5" s="44">
        <f>'P '!$H$5+'P '!$M$6+'P '!$Z$6+'P '!$D$14+'P '!$Q$15+'P '!$V$13+'P '!$H$24+'P '!$M$21+'P '!$Z$22+'P '!$D$30+'P '!$Q$30</f>
        <v>0</v>
      </c>
      <c r="AJ5" s="59">
        <f>'P '!$F$5+'P '!$K$6+'P '!$X$6+'P '!$B$14+'P '!$O$15+'P '!$T$13+'P '!$F$24+'P '!$K$21+'P '!$X$22+'P '!$B$30+'P '!$O$30+'P '!$T$31</f>
        <v>0</v>
      </c>
      <c r="AK5" s="42">
        <f>'P '!$G$5+'P '!$L$6+'P '!$Y$6+'P '!$C$14+'P '!$P$15+'P '!$U$13+'P '!$G$24+'P '!$L$21+'P '!$Y$22+'P '!$C$30+'P '!$P$30+'P '!$U$31</f>
        <v>12</v>
      </c>
      <c r="AL5" s="42">
        <f>'P '!$H$5+'P '!$M$6+'P '!$Z$6+'P '!$D$14+'P '!$Q$15+'P '!$V$13+'P '!$H$24+'P '!$M$21+'P '!$Z$22+'P '!$D$30+'P '!$Q$30+'P '!$V$31</f>
        <v>0</v>
      </c>
      <c r="AM5" s="62">
        <f>'P '!$F$5+'P '!$K$6+'P '!$X$6+'P '!$B$14+'P '!$O$15+'P '!$T$13+'P '!$F$24+'P '!$K$21+'P '!$X$22+'P '!$B$30+'P '!$O$30+'P '!$T$31+'P '!$F$37</f>
        <v>0</v>
      </c>
      <c r="AN5" s="44">
        <f>'P '!$G$5+'P '!$L$6+'P '!$Y$6+'P '!$C$14+'P '!$P$15+'P '!$U$13+'P '!$G$24+'P '!$L$21+'P '!$Y$22+'P '!$C$30+'P '!$P$30+'P '!$U$31+'P '!$G$37</f>
        <v>13</v>
      </c>
      <c r="AO5" s="44">
        <f>'P '!$H$5+'P '!$M$6+'P '!$Z$6+'P '!$D$14+'P '!$Q$15+'P '!$V$13+'P '!$H$24+'P '!$M$21+'P '!$Z$22+'P '!$D$30+'P '!$Q$30+'P '!$V$31+'P '!$H$37</f>
        <v>0</v>
      </c>
      <c r="AP5" s="59">
        <f>'P '!$F$5+'P '!$K$6+'P '!$X$6+'P '!$B$14+'P '!$O$15+'P '!$T$13+'P '!$F$24+'P '!$K$21+'P '!$X$22+'P '!$B$30+'P '!$O$30+'P '!$T$31+'P '!$F$37+'P '!$K$40</f>
        <v>0</v>
      </c>
      <c r="AQ5" s="42">
        <f>'P '!$G$5+'P '!$L$6+'P '!$Y$6+'P '!$C$14+'P '!$P$15+'P '!$U$13+'P '!$G$24+'P '!$L$21+'P '!$Y$22+'P '!$C$30+'P '!$P$30+'P '!$U$31+'P '!$G$37+'P '!$L$40</f>
        <v>14</v>
      </c>
      <c r="AR5" s="42">
        <f>'P '!$H$5+'P '!$M$6+'P '!$Z$6+'P '!$D$14+'P '!$Q$15+'P '!$V$13+'P '!$H$24+'P '!$M$21+'P '!$Z$22+'P '!$D$30+'P '!$Q$30+'P '!$V$31+'P '!$H$37+'P '!$M$40</f>
        <v>0</v>
      </c>
      <c r="AS5" s="60">
        <v>2</v>
      </c>
    </row>
    <row r="6" spans="1:45" ht="18" customHeight="1">
      <c r="A6" s="8">
        <v>3</v>
      </c>
      <c r="B6" s="9" t="str">
        <f>T!B8</f>
        <v>ÇAY YOLU SPOR</v>
      </c>
      <c r="C6" s="62">
        <f>'P '!$B$5</f>
        <v>0</v>
      </c>
      <c r="D6" s="44">
        <f>'P '!$C$5</f>
        <v>1</v>
      </c>
      <c r="E6" s="44">
        <f>'P '!$D$5</f>
        <v>0</v>
      </c>
      <c r="F6" s="59">
        <f>'P '!$B$5+'P '!$O$8</f>
        <v>0</v>
      </c>
      <c r="G6" s="42">
        <f>'P '!$C$5+'P '!$P8</f>
        <v>2</v>
      </c>
      <c r="H6" s="42">
        <f>'P '!$D$5+'P '!$Q$8</f>
        <v>0</v>
      </c>
      <c r="I6" s="62">
        <f>'P '!$B$5+'P '!$O$8+'P '!$X$5</f>
        <v>0</v>
      </c>
      <c r="J6" s="44">
        <f>'P '!$C$5+'P '!$P8+'P '!$Y$5</f>
        <v>3</v>
      </c>
      <c r="K6" s="44">
        <f>'P '!$D$5+'P '!$Q$8+'P '!$Z$5</f>
        <v>0</v>
      </c>
      <c r="L6" s="59">
        <f>'P '!$B$5+'P '!$O$8+'P '!$X$5+'P '!$B$15</f>
        <v>0</v>
      </c>
      <c r="M6" s="42">
        <f>'P '!$C$5+'P '!$P8+'P '!$Y$5+'P '!$C$15</f>
        <v>4</v>
      </c>
      <c r="N6" s="42">
        <f>'P '!$D$5+'P '!$Q$8+'P '!$Z$5+'P '!$D$15</f>
        <v>0</v>
      </c>
      <c r="O6" s="62">
        <f>'P '!$B$5+'P '!$O$8+'P '!$X$5+'P '!$B$15+'P '!$O$14</f>
        <v>0</v>
      </c>
      <c r="P6" s="44">
        <f>'P '!$C$5+'P '!$P8+'P '!$Y$5+'P '!$C$15+'P '!$P$14</f>
        <v>5</v>
      </c>
      <c r="Q6" s="44">
        <f>'P '!$D$5+'P '!$Q$8+'P '!$Z$5+'P '!$D$15+'P '!$Q$14</f>
        <v>0</v>
      </c>
      <c r="R6" s="59">
        <f>'P '!$B$5+'P '!$O$8+'P '!$X$5+'P '!$B$15+'P '!$O$14+'P '!$T$14</f>
        <v>0</v>
      </c>
      <c r="S6" s="42">
        <f>'P '!$C$5+'P '!$P8+'P '!$Y$5+'P '!$C$15+'P '!$P$14+'P '!$U$14</f>
        <v>6</v>
      </c>
      <c r="T6" s="42">
        <f>'P '!$D$5+'P '!$Q$8+'P '!$Z$5+'P '!$D$15+'P '!$Q$14+'P '!$V$14</f>
        <v>0</v>
      </c>
      <c r="U6" s="62">
        <f>'P '!$B$5+'P '!$O$8+'P '!$X$5+'P '!$B$15+'P '!$O$14+'P '!$T$14+'P '!$F$21</f>
        <v>0</v>
      </c>
      <c r="V6" s="44">
        <f>'P '!$C$5+'P '!$P8+'P '!$Y$5+'P '!$C$15+'P '!$P$14+'P '!$U$14+'P '!$G$21</f>
        <v>7</v>
      </c>
      <c r="W6" s="44">
        <f>'P '!$D$5+'P '!$Q$8+'P '!$Z$5+'P '!$D$15+'P '!$Q$14+'P '!$V$14+'P '!$H$21</f>
        <v>0</v>
      </c>
      <c r="X6" s="59">
        <f>'P '!$B$5+'P '!$O$8+'P '!$X$5+'P '!$B$15+'P '!$O$14+'P '!$T$14+'P '!$F$21+'P '!$O$21</f>
        <v>0</v>
      </c>
      <c r="Y6" s="42">
        <f>'P '!$C$5+'P '!$P8+'P '!$Y$5+'P '!$C$15+'P '!$P$14+'P '!$U$14+'P '!$G$21+'P '!$P$21</f>
        <v>8</v>
      </c>
      <c r="Z6" s="42">
        <f>'P '!$D$5+'P '!$Q$8+'P '!$Z$5+'P '!$D$15+'P '!$Q$14+'P '!$V$14+'P '!$H$21+'P '!$Q$21</f>
        <v>0</v>
      </c>
      <c r="AA6" s="62">
        <f>'P '!$B$5+'P '!$O$8+'P '!$X$5+'P '!$B$15+'P '!$O$14+'P '!$T$14+'P '!$F$21+'P '!$O$21+'P '!$T$24</f>
        <v>0</v>
      </c>
      <c r="AB6" s="44">
        <f>'P '!$C$5+'P '!$P8+'P '!$Y$5+'P '!$C$15+'P '!$P$14+'P '!$U$14+'P '!$G$21+'P '!$P$21+'P '!$U$24</f>
        <v>9</v>
      </c>
      <c r="AC6" s="44">
        <f>'P '!$D$5+'P '!$Q$8+'P '!$Z$5+'P '!$D$15+'P '!$Q$14+'P '!$V$14+'P '!$H$21+'P '!$Q$21+'P '!$V$24</f>
        <v>0</v>
      </c>
      <c r="AD6" s="59">
        <f>'P '!$B$5+'P '!$O$8+'P '!$X$5+'P '!$B$15+'P '!$O$14+'P '!$T$14+'P '!$F$21+'P '!$O$21+'P '!$T$24+'P '!$B$29</f>
        <v>0</v>
      </c>
      <c r="AE6" s="42">
        <f>'P '!$C$5+'P '!$P8+'P '!$Y$5+'P '!$C$15+'P '!$P$14+'P '!$U$14+'P '!$G$21+'P '!$P$21+'P '!$U$24+'P '!$C$29</f>
        <v>10</v>
      </c>
      <c r="AF6" s="42">
        <f>'P '!$D$5+'P '!$Q$8+'P '!$Z$5+'P '!$D$15+'P '!$Q$14+'P '!$V$14+'P '!$H$21+'P '!$Q$21+'P '!$V$24+'P '!$D$29</f>
        <v>0</v>
      </c>
      <c r="AG6" s="62">
        <f>'P '!$B$5+'P '!$O$8+'P '!$X$5+'P '!$B$15+'P '!$O$14+'P '!$T$14+'P '!$F$21+'P '!$O$21+'P '!$T$24+'P '!$B$29+'P '!$O$31</f>
        <v>0</v>
      </c>
      <c r="AH6" s="44">
        <f>'P '!$C$5+'P '!$P8+'P '!$Y$5+'P '!$C$15+'P '!$P$14+'P '!$U$14+'P '!$G$21+'P '!$P$21+'P '!$U$24+'P '!$C$29+'P '!$P$31</f>
        <v>11</v>
      </c>
      <c r="AI6" s="44">
        <f>'P '!$D$5+'P '!$Q$8+'P '!$Z$5+'P '!$D$15+'P '!$Q$14+'P '!$V$14+'P '!$H$21+'P '!$Q$21+'P '!$V$24+'P '!$D$29+'P '!$Q$31</f>
        <v>0</v>
      </c>
      <c r="AJ6" s="59">
        <f>'P '!$B$5+'P '!$O$8+'P '!$X$5+'P '!$B$15+'P '!$O$14+'P '!$T$14+'P '!$F$21+'P '!$O$21+'P '!$T$24+'P '!$B$29+'P '!$O$31+'P '!$T$30</f>
        <v>0</v>
      </c>
      <c r="AK6" s="42">
        <f>'P '!$C$5+'P '!$P8+'P '!$Y$5+'P '!$C$15+'P '!$P$14+'P '!$U$14+'P '!$G$21+'P '!$P$21+'P '!$U$24+'P '!$C$29+'P '!$P$31+'P '!$U$30</f>
        <v>12</v>
      </c>
      <c r="AL6" s="42">
        <f>'P '!$D$5+'P '!$Q$8+'P '!$Z$5+'P '!$D$15+'P '!$Q$14+'P '!$V$14+'P '!$H$21+'P '!$Q$21+'P '!$V$24+'P '!$D$29+'P '!$Q$31+'P '!$V$30</f>
        <v>0</v>
      </c>
      <c r="AM6" s="62">
        <f>'P '!$B$5+'P '!$O$8+'P '!$X$5+'P '!$B$15+'P '!$O$14+'P '!$T$14+'P '!$F$21+'P '!$O$21+'P '!$T$24+'P '!$B$29+'P '!$O$31+'P '!$T$30+'P '!$F$38</f>
        <v>0</v>
      </c>
      <c r="AN6" s="44">
        <f>'P '!$C$5+'P '!$P8+'P '!$Y$5+'P '!$C$15+'P '!$P$14+'P '!$U$14+'P '!$G$21+'P '!$P$21+'P '!$U$24+'P '!$C$29+'P '!$P$31+'P '!$U$30+'P '!$G$38</f>
        <v>13</v>
      </c>
      <c r="AO6" s="44">
        <f>'P '!$D$5+'P '!$Q$8+'P '!$Z$5+'P '!$D$15+'P '!$Q$14+'P '!$V$14+'P '!$H$21+'P '!$Q$21+'P '!$V$24+'P '!$D$29+'P '!$Q$31+'P '!$V$30+'P '!$H$38</f>
        <v>0</v>
      </c>
      <c r="AP6" s="59">
        <f>'P '!$B$5+'P '!$O$8+'P '!$X$5+'P '!$B$15+'P '!$O$14+'P '!$T$14+'P '!$F$21+'P '!$O$21+'P '!$T$24+'P '!$B$29+'P '!$O$31+'P '!$T$30+'P '!$F$38+'P '!$K$37</f>
        <v>0</v>
      </c>
      <c r="AQ6" s="42">
        <f>'P '!$C$5+'P '!$P8+'P '!$Y$5+'P '!$C$15+'P '!$P$14+'P '!$U$14+'P '!$G$21+'P '!$P$21+'P '!$U$24+'P '!$C$29+'P '!$P$31+'P '!$U$30+'P '!$G$38+'P '!$L$37</f>
        <v>14</v>
      </c>
      <c r="AR6" s="42">
        <f>'P '!$D$5+'P '!$Q$8+'P '!$Z$5+'P '!$D$15+'P '!$Q$14+'P '!$V$14+'P '!$H$21+'P '!$Q$21+'P '!$V$24+'P '!$D$29+'P '!$Q$31+'P '!$V$30+'P '!$H$38+'P '!$M$37</f>
        <v>0</v>
      </c>
      <c r="AS6" s="60">
        <v>3</v>
      </c>
    </row>
    <row r="7" spans="1:45" ht="18" customHeight="1">
      <c r="A7" s="8">
        <v>4</v>
      </c>
      <c r="B7" s="9" t="str">
        <f>T!B9</f>
        <v>AYDINLIKEVLER</v>
      </c>
      <c r="C7" s="62">
        <f>'P '!$B$6</f>
        <v>0</v>
      </c>
      <c r="D7" s="44">
        <f>'P '!$C$6</f>
        <v>1</v>
      </c>
      <c r="E7" s="44">
        <f>'P '!$D$6</f>
        <v>0</v>
      </c>
      <c r="F7" s="59">
        <f>'P '!$B$6+'P '!$O$6</f>
        <v>0</v>
      </c>
      <c r="G7" s="42">
        <f>'P '!$C$6+'P '!$P$6</f>
        <v>2</v>
      </c>
      <c r="H7" s="42">
        <f>'P '!$D$6+'P '!$Q$6</f>
        <v>0</v>
      </c>
      <c r="I7" s="62">
        <f>'P '!$B$6+'P '!$O$6+'P '!$T$5</f>
        <v>0</v>
      </c>
      <c r="J7" s="44">
        <f>'P '!$C$6+'P '!$P$6+'P '!$U$5</f>
        <v>3</v>
      </c>
      <c r="K7" s="44">
        <f>'P '!$D$6+'P '!$Q$6+'P '!$V$5</f>
        <v>0</v>
      </c>
      <c r="L7" s="59">
        <f>'P '!$B$6+'P '!$O$6+'P '!$T$5+'P '!$F$16</f>
        <v>0</v>
      </c>
      <c r="M7" s="42">
        <f>'P '!$C$6+'P '!$P$6+'P '!$U$5+'P '!$G$16</f>
        <v>4</v>
      </c>
      <c r="N7" s="42">
        <f>'P '!$D$6+'P '!$Q$6+'P '!$V$5+'P '!$H$16</f>
        <v>0</v>
      </c>
      <c r="O7" s="62">
        <f>'P '!$B$6+'P '!$O$6+'P '!$T$5+'P '!$F$16+'P '!$O$13</f>
        <v>0</v>
      </c>
      <c r="P7" s="44">
        <f>'P '!$C$6+'P '!$P$6+'P '!$U$5+'P '!$G$16+'P '!$P$13</f>
        <v>5</v>
      </c>
      <c r="Q7" s="44">
        <f>'P '!$D$6+'P '!$Q$6+'P '!$V$5+'P '!$H$16+'P '!$Q$13</f>
        <v>0</v>
      </c>
      <c r="R7" s="59">
        <f>'P '!$B$6+'P '!$O$6+'P '!$T$5+'P '!$F$16+'P '!$O$13+'P '!$T$15</f>
        <v>0</v>
      </c>
      <c r="S7" s="42">
        <f>'P '!$C$6+'P '!$P$6+'P '!$U$5+'P '!$G$16+'P '!$P$13+'P '!$U$15</f>
        <v>6</v>
      </c>
      <c r="T7" s="42">
        <f>'P '!$D$6+'P '!$Q$6+'P '!$V$5+'P '!$H$16+'P '!$Q$13+'P '!$V$15</f>
        <v>0</v>
      </c>
      <c r="U7" s="62">
        <f>'P '!$B$6+'P '!$O$6+'P '!$T$5+'P '!$F$16+'P '!$O$13+'P '!$T$15+'P '!$F$23</f>
        <v>0</v>
      </c>
      <c r="V7" s="44">
        <f>'P '!$C$6+'P '!$P$6+'P '!$U$5+'P '!$G$16+'P '!$P$13+'P '!$U$15+'P '!$G$23</f>
        <v>7</v>
      </c>
      <c r="W7" s="44">
        <f>'P '!$D$6+'P '!$Q$6+'P '!$V$5+'P '!$H$16+'P '!$Q$13+'P '!$V$15+'P '!$H$23</f>
        <v>0</v>
      </c>
      <c r="X7" s="59">
        <f>'P '!$B$6+'P '!$O$6+'P '!$T$5+'P '!$F$16+'P '!$O$13+'P '!$T$15+'P '!$F$23+'P '!$O$22</f>
        <v>0</v>
      </c>
      <c r="Y7" s="42">
        <f>'P '!$C$6+'P '!$P$6+'P '!$U$5+'P '!$G$16+'P '!$P$13+'P '!$U$15+'P '!$G$23+'P '!$P$22</f>
        <v>8</v>
      </c>
      <c r="Z7" s="42">
        <f>'P '!$D$6+'P '!$Q$6+'P '!$V$5+'P '!$H$16+'P '!$Q$13+'P '!$V$15+'P '!$H$23+'P '!$Q$22</f>
        <v>0</v>
      </c>
      <c r="AA7" s="62">
        <f>'P '!$B$6+'P '!$O$6+'P '!$T$5+'P '!$F$16+'P '!$O$13+'P '!$T$15+'P '!$F$23+'P '!$O$22+'P '!$T$22</f>
        <v>0</v>
      </c>
      <c r="AB7" s="44">
        <f>'P '!$C$6+'P '!$P$6+'P '!$U$5+'P '!$G$16+'P '!$P$13+'P '!$U$15+'P '!$G$23+'P '!$P$22+'P '!$U$22</f>
        <v>9</v>
      </c>
      <c r="AC7" s="44">
        <f>'P '!$D$6+'P '!$Q$6+'P '!$V$5+'P '!$H$16+'P '!$Q$13+'P '!$V$15+'P '!$H$23+'P '!$Q$22+'P '!$V$22</f>
        <v>0</v>
      </c>
      <c r="AD7" s="59">
        <f>'P '!$B$6+'P '!$O$6+'P '!$T$5+'P '!$F$16+'P '!$O$13+'P '!$T$15+'P '!$F$23+'P '!$O$22+'P '!$T$22+'P '!$F$29</f>
        <v>0</v>
      </c>
      <c r="AE7" s="42">
        <f>'P '!$C$6+'P '!$P$6+'P '!$U$5+'P '!$G$16+'P '!$P$13+'P '!$U$15+'P '!$G$23+'P '!$P$22+'P '!$U$22+'P '!$G$29</f>
        <v>10</v>
      </c>
      <c r="AF7" s="42">
        <f>'P '!$D$6+'P '!$Q$6+'P '!$V$5+'P '!$H$16+'P '!$Q$13+'P '!$V$15+'P '!$H$23+'P '!$Q$22+'P '!$V$22+'P '!$H$29</f>
        <v>0</v>
      </c>
      <c r="AG7" s="62">
        <f>'P '!$B$6+'P '!$O$6+'P '!$T$5+'P '!$F$16+'P '!$O$13+'P '!$T$15+'P '!$F$23+'P '!$O$22+'P '!$T$22+'P '!$F$29+'P '!$K$32</f>
        <v>0</v>
      </c>
      <c r="AH7" s="44">
        <f>'P '!$C$6+'P '!$P$6+'P '!$U$5+'P '!$G$16+'P '!$P$13+'P '!$U$15+'P '!$G$23+'P '!$P$22+'P '!$U$22+'P '!$G$29+'P '!$L$32</f>
        <v>11</v>
      </c>
      <c r="AI7" s="44">
        <f>'P '!$D$6+'P '!$Q$6+'P '!$V$5+'P '!$H$16+'P '!$Q$13+'P '!$V$15+'P '!$H$23+'P '!$Q$22+'P '!$V$22+'P '!$H$29+'P '!$M$32</f>
        <v>0</v>
      </c>
      <c r="AJ7" s="59">
        <f>'P '!$B$6+'P '!$O$6+'P '!$T$5+'P '!$F$16+'P '!$O$13+'P '!$T$15+'P '!$F$23+'P '!$O$22+'P '!$T$22+'P '!$F$29+'P '!$K$32+'P '!$T$29</f>
        <v>0</v>
      </c>
      <c r="AK7" s="42">
        <f>'P '!$C$6+'P '!$P$6+'P '!$U$5+'P '!$G$16+'P '!$P$13+'P '!$U$15+'P '!$G$23+'P '!$P$22+'P '!$U$22+'P '!$G$29+'P '!$L$32+'P '!$U$29</f>
        <v>12</v>
      </c>
      <c r="AL7" s="42">
        <f>'P '!$D$6+'P '!$Q$6+'P '!$V$5+'P '!$H$16+'P '!$Q$13+'P '!$V$15+'P '!$H$23+'P '!$Q$22+'P '!$V$22+'P '!$H$29+'P '!$M$32+'P '!$V$29</f>
        <v>0</v>
      </c>
      <c r="AM7" s="62">
        <f>'P '!$B$6+'P '!$O$6+'P '!$T$5+'P '!$F$16+'P '!$O$13+'P '!$T$15+'P '!$F$23+'P '!$O$22+'P '!$T$22+'P '!$F$29+'P '!$K$32+'P '!$T$29+'P '!$F$39</f>
        <v>0</v>
      </c>
      <c r="AN7" s="44">
        <f>'P '!$C$6+'P '!$P$6+'P '!$U$5+'P '!$G$16+'P '!$P$13+'P '!$U$15+'P '!$G$23+'P '!$P$22+'P '!$U$22+'P '!$G$29+'P '!$L$32+'P '!$U$29+'P '!$G$39</f>
        <v>13</v>
      </c>
      <c r="AO7" s="44">
        <f>'P '!$D$6+'P '!$Q$6+'P '!$V$5+'P '!$H$16+'P '!$Q$13+'P '!$V$15+'P '!$H$23+'P '!$Q$22+'P '!$V$22+'P '!$H$29+'P '!$M$32+'P '!$V$29+'P '!$H$39</f>
        <v>0</v>
      </c>
      <c r="AP7" s="59">
        <f>'P '!$B$6+'P '!$O$6+'P '!$T$5+'P '!$F$16+'P '!$O$13+'P '!$T$15+'P '!$F$23+'P '!$O$22+'P '!$T$22+'P '!$F$29+'P '!$K$32+'P '!$T$29+'P '!$F$39+'P '!$K$39</f>
        <v>0</v>
      </c>
      <c r="AQ7" s="42">
        <f>'P '!$C$6+'P '!$P$6+'P '!$U$5+'P '!$G$16+'P '!$P$13+'P '!$U$15+'P '!$G$23+'P '!$P$22+'P '!$U$22+'P '!$G$29+'P '!$L$32+'P '!$U$29+'P '!$G$39+'P '!$L$39</f>
        <v>14</v>
      </c>
      <c r="AR7" s="42">
        <f>'P '!$D$6+'P '!$Q$6+'P '!$V$5+'P '!$H$16+'P '!$Q$13+'P '!$V$15+'P '!$H$23+'P '!$Q$22+'P '!$V$22+'P '!$H$29+'P '!$M$32+'P '!$V$29+'P '!$H$39+'P '!$M$39</f>
        <v>0</v>
      </c>
      <c r="AS7" s="60">
        <v>4</v>
      </c>
    </row>
    <row r="8" spans="1:45" ht="18" customHeight="1">
      <c r="A8" s="8">
        <v>5</v>
      </c>
      <c r="B8" s="9" t="str">
        <f>T!B10</f>
        <v>1905 ANKARASLAN</v>
      </c>
      <c r="C8" s="62">
        <f>'P '!$B$7</f>
        <v>0</v>
      </c>
      <c r="D8" s="62">
        <f>'P '!$C$7</f>
        <v>1</v>
      </c>
      <c r="E8" s="62">
        <f>'P '!$D$7</f>
        <v>0</v>
      </c>
      <c r="F8" s="59">
        <f>'P '!$B$7+'P '!$O$5</f>
        <v>0</v>
      </c>
      <c r="G8" s="59">
        <f>'P '!$C$7+'P '!$P$5</f>
        <v>2</v>
      </c>
      <c r="H8" s="59">
        <f>'P '!$D$7+'P '!$Q$5</f>
        <v>0</v>
      </c>
      <c r="I8" s="62">
        <f>'P '!$B$7+'P '!$O$5+'P '!$T$6</f>
        <v>0</v>
      </c>
      <c r="J8" s="62">
        <f>'P '!$C$7+'P '!$P$5+'P '!$U$6</f>
        <v>3</v>
      </c>
      <c r="K8" s="62">
        <f>'P '!$D$7+'P '!$Q$5+'P '!$V$6</f>
        <v>0</v>
      </c>
      <c r="L8" s="59">
        <f>'P '!$B$7+'P '!$O$5+'P '!$T$6+'P '!$F$15</f>
        <v>0</v>
      </c>
      <c r="M8" s="59">
        <f>'P '!$C$7+'P '!$P$5+'P '!$U$6+'P '!$G$15</f>
        <v>4</v>
      </c>
      <c r="N8" s="59">
        <f>'P '!$D$7+'P '!$Q$5+'P '!$V$6+'P '!$H$15</f>
        <v>0</v>
      </c>
      <c r="O8" s="62">
        <f>'P '!$B$7+'P '!$O$5+'P '!$T$6+'P '!$F$15+'P '!$K$13</f>
        <v>0</v>
      </c>
      <c r="P8" s="62">
        <f>'P '!$C$7+'P '!$P$5+'P '!$U$6+'P '!$G$15+'P '!$L$13</f>
        <v>5</v>
      </c>
      <c r="Q8" s="62">
        <f>'P '!$D$7+'P '!$Q$5+'P '!$V$6+'P '!$H$15+'P '!$M$13</f>
        <v>0</v>
      </c>
      <c r="R8" s="59">
        <f>'P '!$B$7+'P '!$O$5+'P '!$T$6+'P '!$F$15+'P '!$K$13+'P '!$T$16</f>
        <v>0</v>
      </c>
      <c r="S8" s="59">
        <f>'P '!$C$7+'P '!$P$5+'P '!$U$6+'P '!$G$15+'P '!$L$13+'P '!$U$16</f>
        <v>6</v>
      </c>
      <c r="T8" s="59">
        <f>'P '!$D$7+'P '!$Q$5+'P '!$V$6+'P '!$H$15+'P '!$M$13+'P '!$V$16</f>
        <v>0</v>
      </c>
      <c r="U8" s="62">
        <f>'P '!$B$7+'P '!$O$5+'P '!$T$6+'P '!$F$15+'P '!$K$13+'P '!$T$16+'P '!$F$22</f>
        <v>0</v>
      </c>
      <c r="V8" s="62">
        <f>'P '!$C$7+'P '!$P$5+'P '!$U$6+'P '!$G$15+'P '!$L$13+'P '!$U$16+'P '!$G$22</f>
        <v>7</v>
      </c>
      <c r="W8" s="62">
        <f>'P '!$D$7+'P '!$Q$5+'P '!$V$6+'P '!$H$15+'P '!$M$13+'P '!$V$16+'P '!$H$22</f>
        <v>0</v>
      </c>
      <c r="X8" s="59">
        <f>'P '!$B$7+'P '!$O$5+'P '!$T$6+'P '!$F$15+'P '!$K$13+'P '!$T$16+'P '!$F$22+'P '!$O$23</f>
        <v>0</v>
      </c>
      <c r="Y8" s="59">
        <f>'P '!$C$7+'P '!$P$5+'P '!$U$6+'P '!$G$15+'P '!$L$13+'P '!$U$16+'P '!$G$22+'P '!$P$23</f>
        <v>8</v>
      </c>
      <c r="Z8" s="59">
        <f>'P '!$D$7+'P '!$Q$5+'P '!$V$6+'P '!$H$15+'P '!$M$13+'P '!$V$16+'P '!$H$22+'P '!$Q$23</f>
        <v>0</v>
      </c>
      <c r="AA8" s="62">
        <f>'P '!$B$7+'P '!$O$5+'P '!$T$6+'P '!$F$15+'P '!$K$13+'P '!$T$16+'P '!$F$22+'P '!$O$23+'P '!$T$21</f>
        <v>0</v>
      </c>
      <c r="AB8" s="62">
        <f>'P '!$C$7+'P '!$P$5+'P '!$U$6+'P '!$G$15+'P '!$L$13+'P '!$U$16+'P '!$G$22+'P '!$P$23+'P '!$U$21</f>
        <v>9</v>
      </c>
      <c r="AC8" s="62">
        <f>'P '!$D$7+'P '!$Q$5+'P '!$V$6+'P '!$H$15+'P '!$M$13+'P '!$V$16+'P '!$H$22+'P '!$Q$23+'P '!$V$21</f>
        <v>0</v>
      </c>
      <c r="AD8" s="59">
        <f>'P '!$B$7+'P '!$O$5+'P '!$T$6+'P '!$F$15+'P '!$K$13+'P '!$T$16+'P '!$F$22+'P '!$O$23+'P '!$T$21+'P '!$F$30</f>
        <v>0</v>
      </c>
      <c r="AE8" s="59">
        <f>'P '!$C$7+'P '!$P$5+'P '!$U$6+'P '!$G$15+'P '!$L$13+'P '!$U$16+'P '!$G$22+'P '!$P$23+'P '!$U$21+'P '!$G$30</f>
        <v>10</v>
      </c>
      <c r="AF8" s="59">
        <f>'P '!$D$7+'P '!$Q$5+'P '!$V$6+'P '!$H$15+'P '!$M$13+'P '!$V$16+'P '!$H$22+'P '!$Q$23+'P '!$V$21+'P '!$H$30</f>
        <v>0</v>
      </c>
      <c r="AG8" s="62">
        <f>'P '!$B$7+'P '!$O$5+'P '!$T$6+'P '!$F$15+'P '!$K$13+'P '!$T$16+'P '!$F$22+'P '!$O$23+'P '!$T$21+'P '!$F$30+'P '!$K$31</f>
        <v>0</v>
      </c>
      <c r="AH8" s="62">
        <f>'P '!$C$7+'P '!$P$5+'P '!$U$6+'P '!$G$15+'P '!$L$13+'P '!$U$16+'P '!$G$22+'P '!$P$23+'P '!$U$21+'P '!$G$30+'P '!$L$31</f>
        <v>11</v>
      </c>
      <c r="AI8" s="62">
        <f>'P '!$D$7+'P '!$Q$5+'P '!$V$6+'P '!$H$15+'P '!$M$13+'P '!$V$16+'P '!$H$22+'P '!$Q$23+'P '!$V$21+'P '!$H$30+'P '!$M$31</f>
        <v>0</v>
      </c>
      <c r="AJ8" s="59">
        <f>'P '!$B$7+'P '!$O$5+'P '!$T$6+'P '!$F$15+'P '!$K$13+'P '!$T$16+'P '!$F$22+'P '!$O$23+'P '!$T$21+'P '!$F$30+'P '!$K$31+'P '!$X$29</f>
        <v>0</v>
      </c>
      <c r="AK8" s="59">
        <f>'P '!$C$7+'P '!$P$5+'P '!$U$6+'P '!$G$15+'P '!$L$13+'P '!$U$16+'P '!$G$22+'P '!$P$23+'P '!$U$21+'P '!$G$30+'P '!$L$31+'P '!$Y$29</f>
        <v>12</v>
      </c>
      <c r="AL8" s="59">
        <f>'P '!$D$7+'P '!$Q$5+'P '!$V$6+'P '!$H$15+'P '!$M$13+'P '!$V$16+'P '!$H$22+'P '!$Q$23+'P '!$V$21+'P '!$H$30+'P '!$M$31+'P '!$Z$29</f>
        <v>0</v>
      </c>
      <c r="AM8" s="62">
        <f>'P '!$B$7+'P '!$O$5+'P '!$T$6+'P '!$F$15+'P '!$K$13+'P '!$T$16+'P '!$F$22+'P '!$O$23+'P '!$T$21+'P '!$F$30+'P '!$K$31+'P '!$X$29+'P '!$F$40</f>
        <v>0</v>
      </c>
      <c r="AN8" s="62">
        <f>'P '!$C$7+'P '!$P$5+'P '!$U$6+'P '!$G$15+'P '!$L$13+'P '!$U$16+'P '!$G$22+'P '!$P$23+'P '!$U$21+'P '!$G$30+'P '!$L$31+'P '!$Y$29+'P '!$G$40</f>
        <v>13</v>
      </c>
      <c r="AO8" s="62">
        <f>'P '!$D$7+'P '!$Q$5+'P '!$V$6+'P '!$H$15+'P '!$M$13+'P '!$V$16+'P '!$H$22+'P '!$Q$23+'P '!$V$21+'P '!$H$30+'P '!$M$31+'P '!$Z$29+'P '!$H$40</f>
        <v>0</v>
      </c>
      <c r="AP8" s="59">
        <f>'P '!$B$7+'P '!$O$5+'P '!$T$6+'P '!$F$15+'P '!$K$13+'P '!$T$16+'P '!$F$22+'P '!$O$23+'P '!$T$21+'P '!$F$30+'P '!$K$31+'P '!$X$29+'P '!$F$40+'P '!$K$38</f>
        <v>0</v>
      </c>
      <c r="AQ8" s="59">
        <f>'P '!$C$7+'P '!$P$5+'P '!$U$6+'P '!$G$15+'P '!$L$13+'P '!$U$16+'P '!$G$22+'P '!$P$23+'P '!$U$21+'P '!$G$30+'P '!$L$31+'P '!$Y$29+'P '!$G$40+'P '!$L$38</f>
        <v>14</v>
      </c>
      <c r="AR8" s="59">
        <f>'P '!$D$7+'P '!$Q$5+'P '!$V$6+'P '!$H$15+'P '!$M$13+'P '!$V$16+'P '!$H$22+'P '!$Q$23+'P '!$V$21+'P '!$H$30+'P '!$M$31+'P '!$Z$29+'P '!$H$40+'P '!$M$38</f>
        <v>0</v>
      </c>
      <c r="AS8" s="60">
        <v>5</v>
      </c>
    </row>
    <row r="9" spans="1:45" ht="18" customHeight="1">
      <c r="A9" s="8">
        <v>6</v>
      </c>
      <c r="B9" s="9" t="str">
        <f>T!B11</f>
        <v>AL KULA GENÇLİK</v>
      </c>
      <c r="C9" s="62">
        <f>'P '!$B$8</f>
        <v>0</v>
      </c>
      <c r="D9" s="44">
        <f>'P '!$C$8</f>
        <v>1</v>
      </c>
      <c r="E9" s="44">
        <f>'P '!$D$8</f>
        <v>0</v>
      </c>
      <c r="F9" s="59">
        <f>'P '!$B$8+'P '!$O$7</f>
        <v>0</v>
      </c>
      <c r="G9" s="42">
        <f>'P '!$C$8+'P '!$P$7</f>
        <v>2</v>
      </c>
      <c r="H9" s="42">
        <f>'P '!$D$8+'P '!$Q$7</f>
        <v>0</v>
      </c>
      <c r="I9" s="62">
        <f>'P '!$B$8+'P '!$O$7+'P '!$T$7</f>
        <v>0</v>
      </c>
      <c r="J9" s="44">
        <f>'P '!$C$8+'P '!$P$7+'P '!$U$7</f>
        <v>3</v>
      </c>
      <c r="K9" s="44">
        <f>'P '!$D$8+'P '!$Q$7+'P '!$V$7</f>
        <v>0</v>
      </c>
      <c r="L9" s="59">
        <f>'P '!$B$8+'P '!$O$7+'P '!$T$7+'P '!$F$14</f>
        <v>0</v>
      </c>
      <c r="M9" s="42">
        <f>'P '!$C$8+'P '!$P$7+'P '!$U$7+'P '!$G$14</f>
        <v>4</v>
      </c>
      <c r="N9" s="42">
        <f>'P '!$D$8+'P '!$Q$7+'P '!$V$7+'P '!$H$14</f>
        <v>0</v>
      </c>
      <c r="O9" s="62">
        <f>'P '!$B$8+'P '!$O$7+'P '!$T$7+'P '!$F$14+'P '!$K$14</f>
        <v>0</v>
      </c>
      <c r="P9" s="44">
        <f>'P '!$C$8+'P '!$P$7+'P '!$U$7+'P '!$G$14+'P '!$L$14</f>
        <v>5</v>
      </c>
      <c r="Q9" s="44">
        <f>'P '!$D$8+'P '!$Q$7+'P '!$V$7+'P '!$H$14+'P '!$M$14</f>
        <v>0</v>
      </c>
      <c r="R9" s="59">
        <f>'P '!$B$8+'P '!$O$7+'P '!$T$7+'P '!$F$14+'P '!$K$14+'P '!$X$15</f>
        <v>0</v>
      </c>
      <c r="S9" s="42">
        <f>'P '!$C$8+'P '!$P$7+'P '!$U$7+'P '!$G$14+'P '!$L$14+'P '!$Y$15</f>
        <v>6</v>
      </c>
      <c r="T9" s="42">
        <f>'P '!$D$8+'P '!$Q$7+'P '!$V$7+'P '!$H$14+'P '!$M$14+'P '!$Z$15</f>
        <v>0</v>
      </c>
      <c r="U9" s="62">
        <f>'P '!$B$8+'P '!$O$7+'P '!$T$7+'P '!$F$14+'P '!$K$14+'P '!$X$15+'P '!$B$22</f>
        <v>0</v>
      </c>
      <c r="V9" s="44">
        <f>'P '!$C$8+'P '!$P$7+'P '!$U$7+'P '!$G$14+'P '!$L$14+'P '!$Y$15+'P '!$C$22</f>
        <v>7</v>
      </c>
      <c r="W9" s="44">
        <f>'P '!$D$8+'P '!$Q$7+'P '!$V$7+'P '!$H$14+'P '!$M$14+'P '!$Z$15+'P '!$D$22</f>
        <v>0</v>
      </c>
      <c r="X9" s="59">
        <f>'P '!$B$8+'P '!$O$7+'P '!$T$7+'P '!$F$14+'P '!$K$14+'P '!$X$15+'P '!$B$22+'P '!$O$24</f>
        <v>0</v>
      </c>
      <c r="Y9" s="42">
        <f>'P '!$C$8+'P '!$P$7+'P '!$U$7+'P '!$G$14+'P '!$L$14+'P '!$Y$15+'P '!$C$22+'P '!$P$24</f>
        <v>8</v>
      </c>
      <c r="Z9" s="42">
        <f>'P '!$D$8+'P '!$Q$7+'P '!$V$7+'P '!$H$14+'P '!$M$14+'P '!$Z$15+'P '!$D$22+'P '!$Q$24</f>
        <v>0</v>
      </c>
      <c r="AA9" s="62">
        <f>'P '!$B$8+'P '!$O$7+'P '!$T$7+'P '!$F$14+'P '!$K$14+'P '!$X$15+'P '!$B$22+'P '!$O$24+'P '!$T$23</f>
        <v>0</v>
      </c>
      <c r="AB9" s="44">
        <f>'P '!$C$8+'P '!$P$7+'P '!$U$7+'P '!$G$14+'P '!$L$14+'P '!$Y$15+'P '!$C$22+'P '!$P$24+'P '!$U$23</f>
        <v>9</v>
      </c>
      <c r="AC9" s="44">
        <f>'P '!$D$8+'P '!$Q$7+'P '!$V$7+'P '!$H$14+'P '!$M$14+'P '!$Z$15+'P '!$D$22+'P '!$Q$24+'P '!$V$23</f>
        <v>0</v>
      </c>
      <c r="AD9" s="59">
        <f>'P '!$B$8+'P '!$O$7+'P '!$T$7+'P '!$F$14+'P '!$K$14+'P '!$X$15+'P '!$B$22+'P '!$O$24+'P '!$T$23+'P '!$F$31</f>
        <v>0</v>
      </c>
      <c r="AE9" s="42">
        <f>'P '!$C$8+'P '!$P$7+'P '!$U$7+'P '!$G$14+'P '!$L$14+'P '!$Y$15+'P '!$C$22+'P '!$P$24+'P '!$U$23+'P '!$G$31</f>
        <v>10</v>
      </c>
      <c r="AF9" s="42">
        <f>'P '!$D$8+'P '!$Q$7+'P '!$V$7+'P '!$H$14+'P '!$M$14+'P '!$Z$15+'P '!$D$22+'P '!$Q$24+'P '!$V$23+'P '!$H$31</f>
        <v>0</v>
      </c>
      <c r="AG9" s="62">
        <f>'P '!$B$8+'P '!$O$7+'P '!$T$7+'P '!$F$14+'P '!$K$14+'P '!$X$15+'P '!$B$22+'P '!$O$24+'P '!$T$23+'P '!$F$31+'P '!$K$30</f>
        <v>0</v>
      </c>
      <c r="AH9" s="44">
        <f>'P '!$C$8+'P '!$P$7+'P '!$U$7+'P '!$G$14+'P '!$L$14+'P '!$Y$15+'P '!$C$22+'P '!$P$24+'P '!$U$23+'P '!$G$31+'P '!$L$30</f>
        <v>11</v>
      </c>
      <c r="AI9" s="44">
        <f>'P '!$D$8+'P '!$Q$7+'P '!$V$7+'P '!$H$14+'P '!$M$14+'P '!$Z$15+'P '!$D$22+'P '!$Q$24+'P '!$V$23+'P '!$H$31+'P '!$M$30</f>
        <v>0</v>
      </c>
      <c r="AJ9" s="59">
        <f>'P '!$B$8+'P '!$O$7+'P '!$T$7+'P '!$F$14+'P '!$K$14+'P '!$X$15+'P '!$B$22+'P '!$O$24+'P '!$T$23+'P '!$F$31+'P '!$K$30+'P '!$X$30</f>
        <v>0</v>
      </c>
      <c r="AK9" s="42">
        <f>'P '!$C$8+'P '!$P$7+'P '!$U$7+'P '!$G$14+'P '!$L$14+'P '!$Y$15+'P '!$C$22+'P '!$P$24+'P '!$U$23+'P '!$G$31+'P '!$L$30+'P '!$Y$30</f>
        <v>12</v>
      </c>
      <c r="AL9" s="42">
        <f>'P '!$D$8+'P '!$Q$7+'P '!$V$7+'P '!$H$14+'P '!$M$14+'P '!$Z$15+'P '!$D$22+'P '!$Q$24+'P '!$V$23+'P '!$H$31+'P '!$M$30+'P '!$Z$30</f>
        <v>0</v>
      </c>
      <c r="AM9" s="62">
        <f>'P '!$B$8+'P '!$O$7+'P '!$T$7+'P '!$F$14+'P '!$K$14+'P '!$X$15+'P '!$B$22+'P '!$O$24+'P '!$T$23+'P '!$F$31+'P '!$K$30+'P '!$X$30+'P '!$B$39</f>
        <v>0</v>
      </c>
      <c r="AN9" s="44">
        <f>'P '!$C$8+'P '!$P$7+'P '!$U$7+'P '!$G$14+'P '!$L$14+'P '!$Y$15+'P '!$C$22+'P '!$P$24+'P '!$U$23+'P '!$G$31+'P '!$L$30+'P '!$Y$30+'P '!$C$39</f>
        <v>13</v>
      </c>
      <c r="AO9" s="44">
        <f>'P '!$D$8+'P '!$Q$7+'P '!$V$7+'P '!$H$14+'P '!$M$14+'P '!$Z$15+'P '!$D$22+'P '!$Q$24+'P '!$V$23+'P '!$H$31+'P '!$M$30+'P '!$Z$30+'P '!$D$39</f>
        <v>0</v>
      </c>
      <c r="AP9" s="59">
        <f>'P '!$B$8+'P '!$O$7+'P '!$T$7+'P '!$F$14+'P '!$K$14+'P '!$X$15+'P '!$B$22+'P '!$O$24+'P '!$T$23+'P '!$F$31+'P '!$K$30+'P '!$X$30+'P '!$B$39+'P '!$O$38</f>
        <v>0</v>
      </c>
      <c r="AQ9" s="42">
        <f>'P '!$C$8+'P '!$P$7+'P '!$U$7+'P '!$G$14+'P '!$L$14+'P '!$Y$15+'P '!$C$22+'P '!$P$24+'P '!$U$23+'P '!$G$31+'P '!$L$30+'P '!$Y$30+'P '!$C$39+'P '!$P$38</f>
        <v>14</v>
      </c>
      <c r="AR9" s="42">
        <f>'P '!$D$8+'P '!$Q$7+'P '!$V$7+'P '!$H$14+'P '!$M$14+'P '!$Z$15+'P '!$D$22+'P '!$Q$24+'P '!$V$23+'P '!$H$31+'P '!$M$30+'P '!$Z$30+'P '!$D$39+'P '!$Q$38</f>
        <v>0</v>
      </c>
      <c r="AS9" s="60">
        <v>6</v>
      </c>
    </row>
    <row r="10" spans="1:45" ht="18" customHeight="1">
      <c r="A10" s="8">
        <v>7</v>
      </c>
      <c r="B10" s="9" t="str">
        <f>T!B12</f>
        <v>K.HAMAM BLD.SPOR</v>
      </c>
      <c r="C10" s="62">
        <f>'P '!$F$7</f>
        <v>0</v>
      </c>
      <c r="D10" s="44">
        <f>'P '!$G$7</f>
        <v>1</v>
      </c>
      <c r="E10" s="44">
        <f>'P '!$H$7</f>
        <v>0</v>
      </c>
      <c r="F10" s="59">
        <f>'P '!$F$7+'P '!$K$7</f>
        <v>0</v>
      </c>
      <c r="G10" s="42">
        <f>'P '!$G$7+'P '!$L$7</f>
        <v>2</v>
      </c>
      <c r="H10" s="42">
        <f>'P '!$H$7+'P '!$M$7</f>
        <v>0</v>
      </c>
      <c r="I10" s="62">
        <f>'P '!$F$7+'P '!$K$7+'P '!$T$8</f>
        <v>0</v>
      </c>
      <c r="J10" s="44">
        <f>'P '!$G$7+'P '!$L$7+'P '!$U$8</f>
        <v>3</v>
      </c>
      <c r="K10" s="44">
        <f>'P '!$H$7+'P '!$M$7+'P '!$V$8</f>
        <v>0</v>
      </c>
      <c r="L10" s="59">
        <f>'P '!$F$7+'P '!$K$7+'P '!$T$8+'P '!$F$13</f>
        <v>0</v>
      </c>
      <c r="M10" s="42">
        <f>'P '!$G$7+'P '!$L$7+'P '!$U$8+'P '!$G$13</f>
        <v>4</v>
      </c>
      <c r="N10" s="42">
        <f>'P '!$H$7+'P '!$M$7+'P '!$V$8+'P '!$H$13</f>
        <v>0</v>
      </c>
      <c r="O10" s="62">
        <f>'P '!$F$7+'P '!$K$7+'P '!$T$8+'P '!$F$13+'P '!$K$15</f>
        <v>0</v>
      </c>
      <c r="P10" s="44">
        <f>'P '!$G$7+'P '!$L$7+'P '!$U$8+'P '!$G$13+'P '!$L$15</f>
        <v>5</v>
      </c>
      <c r="Q10" s="44">
        <f>'P '!$H$7+'P '!$M$7+'P '!$V$8+'P '!$H$13+'P '!$M$15</f>
        <v>0</v>
      </c>
      <c r="R10" s="59">
        <f>'P '!$F$7+'P '!$K$7+'P '!$T$8+'P '!$F$13+'P '!$K$15+'P '!$X$14</f>
        <v>0</v>
      </c>
      <c r="S10" s="42">
        <f>'P '!$G$7+'P '!$L$7+'P '!$U$8+'P '!$G$13+'P '!$L$15+'P '!$Y$14</f>
        <v>6</v>
      </c>
      <c r="T10" s="42">
        <f>'P '!$H$7+'P '!$M$7+'P '!$V$8+'P '!$H$13+'P '!$M$15+'P '!$Z$14</f>
        <v>0</v>
      </c>
      <c r="U10" s="62">
        <f>'P '!$F$7+'P '!$K$7+'P '!$T$8+'P '!$F$13+'P '!$K$15+'P '!$X$14+'P '!$B$23</f>
        <v>0</v>
      </c>
      <c r="V10" s="44">
        <f>'P '!$G$7+'P '!$L$7+'P '!$U$8+'P '!$G$13+'P '!$L$15+'P '!$Y$14+'P '!$C$23</f>
        <v>7</v>
      </c>
      <c r="W10" s="44">
        <f>'P '!$H$7+'P '!$M$7+'P '!$V$8+'P '!$H$13+'P '!$M$15+'P '!$Z$14+'P '!$D$23</f>
        <v>0</v>
      </c>
      <c r="X10" s="59">
        <f>'P '!$F$7+'P '!$K$7+'P '!$T$8+'P '!$F$13+'P '!$K$15+'P '!$X$14+'P '!$B$23+'P '!$K$23</f>
        <v>0</v>
      </c>
      <c r="Y10" s="42">
        <f>'P '!$G$7+'P '!$L$7+'P '!$U$8+'P '!$G$13+'P '!$L$15+'P '!$Y$14+'P '!$C$23+'P '!$L$23</f>
        <v>8</v>
      </c>
      <c r="Z10" s="42">
        <f>'P '!$H$7+'P '!$M$7+'P '!$V$8+'P '!$H$13+'P '!$M$15+'P '!$Z$14+'P '!$D$23+'P '!$M$23</f>
        <v>0</v>
      </c>
      <c r="AA10" s="62">
        <f>'P '!$F$7+'P '!$K$7+'P '!$T$8+'P '!$F$13+'P '!$K$15+'P '!$X$14+'P '!$B$23+'P '!$K$23+'P '!$X$23</f>
        <v>0</v>
      </c>
      <c r="AB10" s="44">
        <f>'P '!$G$7+'P '!$L$7+'P '!$U$8+'P '!$G$13+'P '!$L$15+'P '!$Y$14+'P '!$C$23+'P '!$L$23+'P '!$Y$23</f>
        <v>9</v>
      </c>
      <c r="AC10" s="44">
        <f>'P '!$H$7+'P '!$M$7+'P '!$V$8+'P '!$H$13+'P '!$M$15+'P '!$Z$14+'P '!$D$23+'P '!$M$23+'P '!$Z$23</f>
        <v>0</v>
      </c>
      <c r="AD10" s="59">
        <f>'P '!$F$7+'P '!$K$7+'P '!$T$8+'P '!$F$13+'P '!$K$15+'P '!$X$14+'P '!$B$23+'P '!$K$23+'P '!$X$23+'P '!$F$32</f>
        <v>0</v>
      </c>
      <c r="AE10" s="42">
        <f>'P '!$G$7+'P '!$L$7+'P '!$U$8+'P '!$G$13+'P '!$L$15+'P '!$Y$14+'P '!$C$23+'P '!$L$23+'P '!$Y$23+'P '!$G$32</f>
        <v>10</v>
      </c>
      <c r="AF10" s="42">
        <f>'P '!$H$7+'P '!$M$7+'P '!$V$8+'P '!$H$13+'P '!$M$15+'P '!$Z$14+'P '!$D$23+'P '!$M$23+'P '!$Z$23+'P '!$H$32</f>
        <v>0</v>
      </c>
      <c r="AG10" s="62">
        <f>'P '!$F$7+'P '!$K$7+'P '!$T$8+'P '!$F$13+'P '!$K$15+'P '!$X$14+'P '!$B$23+'P '!$K$23+'P '!$X$23+'P '!$F$32+'P '!$K$29</f>
        <v>0</v>
      </c>
      <c r="AH10" s="44">
        <f>'P '!$G$7+'P '!$L$7+'P '!$U$8+'P '!$G$13+'P '!$L$15+'P '!$Y$14+'P '!$C$23+'P '!$L$23+'P '!$Y$23+'P '!$G$32+'P '!$L$29</f>
        <v>11</v>
      </c>
      <c r="AI10" s="44">
        <f>'P '!$H$7+'P '!$M$7+'P '!$V$8+'P '!$H$13+'P '!$M$15+'P '!$Z$14+'P '!$D$23+'P '!$M$23+'P '!$Z$23+'P '!$H$32+'P '!$M$29</f>
        <v>0</v>
      </c>
      <c r="AJ10" s="59">
        <f>'P '!$F$7+'P '!$K$7+'P '!$T$8+'P '!$F$13+'P '!$K$15+'P '!$X$14+'P '!$B$23+'P '!$K$23+'P '!$X$23+'P '!$F$32+'P '!$K$29+'P '!$X$31</f>
        <v>0</v>
      </c>
      <c r="AK10" s="42">
        <f>'P '!$G$7+'P '!$L$7+'P '!$U$8+'P '!$G$13+'P '!$L$15+'P '!$Y$14+'P '!$C$23+'P '!$L$23+'P '!$Y$23+'P '!$G$32+'P '!$L$29+'P '!$Y$31</f>
        <v>12</v>
      </c>
      <c r="AL10" s="42">
        <f>'P '!$H$7+'P '!$M$7+'P '!$V$8+'P '!$H$13+'P '!$M$15+'P '!$Z$14+'P '!$D$23+'P '!$M$23+'P '!$Z$23+'P '!$H$32+'P '!$M$29+'P '!$Z$31</f>
        <v>0</v>
      </c>
      <c r="AM10" s="62">
        <f>'P '!$F$7+'P '!$K$7+'P '!$T$8+'P '!$F$13+'P '!$K$15+'P '!$X$14+'P '!$B$23+'P '!$K$23+'P '!$X$23+'P '!$F$32+'P '!$K$29+'P '!$X$31+'P '!$B$38</f>
        <v>0</v>
      </c>
      <c r="AN10" s="44">
        <f>'P '!$G$7+'P '!$L$7+'P '!$U$8+'P '!$G$13+'P '!$L$15+'P '!$Y$14+'P '!$C$23+'P '!$L$23+'P '!$Y$23+'P '!$G$32+'P '!$L$29+'P '!$Y$31+'P '!$C$38</f>
        <v>13</v>
      </c>
      <c r="AO10" s="44">
        <f>'P '!$H$7+'P '!$M$7+'P '!$V$8+'P '!$H$13+'P '!$M$15+'P '!$Z$14+'P '!$D$23+'P '!$M$23+'P '!$Z$23+'P '!$H$32+'P '!$M$29+'P '!$Z$31+'P '!$D$38</f>
        <v>0</v>
      </c>
      <c r="AP10" s="59">
        <f>'P '!$F$7+'P '!$K$7+'P '!$T$8+'P '!$F$13+'P '!$K$15+'P '!$X$14+'P '!$B$23+'P '!$K$23+'P '!$X$23+'P '!$F$32+'P '!$K$29+'P '!$X$31+'P '!$B$38+'P '!$O$39</f>
        <v>0</v>
      </c>
      <c r="AQ10" s="42">
        <f>'P '!$G$7+'P '!$L$7+'P '!$U$8+'P '!$G$13+'P '!$L$15+'P '!$Y$14+'P '!$C$23+'P '!$L$23+'P '!$Y$23+'P '!$G$32+'P '!$L$29+'P '!$Y$31+'P '!$C$38+'P '!$P$39</f>
        <v>14</v>
      </c>
      <c r="AR10" s="42">
        <f>'P '!$H$7+'P '!$M$7+'P '!$V$8+'P '!$H$13+'P '!$M$15+'P '!$Z$14+'P '!$D$23+'P '!$M$23+'P '!$Z$23+'P '!$H$32+'P '!$M$29+'P '!$Z$31+'P '!$D$38+'P '!$Q$39</f>
        <v>0</v>
      </c>
      <c r="AS10" s="60">
        <v>7</v>
      </c>
    </row>
    <row r="11" spans="1:45" ht="18" customHeight="1">
      <c r="A11" s="8">
        <v>8</v>
      </c>
      <c r="B11" s="9" t="str">
        <f>T!B13</f>
        <v>VOLKAN YILDIRIM</v>
      </c>
      <c r="C11" s="62">
        <f>'P '!$F$8</f>
        <v>0</v>
      </c>
      <c r="D11" s="44">
        <f>'P '!$G$8</f>
        <v>1</v>
      </c>
      <c r="E11" s="44">
        <f>'P '!$H$8</f>
        <v>0</v>
      </c>
      <c r="F11" s="59">
        <f>'P '!$F$8+'P '!$K$8</f>
        <v>0</v>
      </c>
      <c r="G11" s="42">
        <f>'P '!$G$8+'P '!$L$8</f>
        <v>2</v>
      </c>
      <c r="H11" s="42">
        <f>'P '!$H$8+'P '!$M$8</f>
        <v>0</v>
      </c>
      <c r="I11" s="62">
        <f>'P '!$F$8+'P '!$K$8+'P '!$X$8</f>
        <v>0</v>
      </c>
      <c r="J11" s="44">
        <f>'P '!$G$8+'P '!$L$8+'P '!$Y$8</f>
        <v>3</v>
      </c>
      <c r="K11" s="44">
        <f>'P '!$H$8+'P '!$M$8+'P '!$Z$8</f>
        <v>0</v>
      </c>
      <c r="L11" s="59">
        <f>'P '!$F$8+'P '!$K$8+'P '!$X$8+'P '!$B$16</f>
        <v>0</v>
      </c>
      <c r="M11" s="42">
        <f>'P '!$G$8+'P '!$L$8+'P '!$Y$8+'P '!$C$16</f>
        <v>4</v>
      </c>
      <c r="N11" s="42">
        <f>'P '!$H$8+'P '!$M$8+'P '!$Z$8+'P '!$D$16</f>
        <v>0</v>
      </c>
      <c r="O11" s="62">
        <f>'P '!$F$8+'P '!$K$8+'P '!$X$8+'P '!$B$16+'P '!$K$16</f>
        <v>0</v>
      </c>
      <c r="P11" s="44">
        <f>'P '!$G$8+'P '!$L$8+'P '!$Y$8+'P '!$C$16+'P '!$L$16</f>
        <v>5</v>
      </c>
      <c r="Q11" s="44">
        <f>'P '!$H$8+'P '!$M$8+'P '!$Z$8+'P '!$D$16+'P '!$M$16</f>
        <v>0</v>
      </c>
      <c r="R11" s="59">
        <f>'P '!$F$8+'P '!$K$8+'P '!$X$8+'P '!$B$16+'P '!$K$16+'P '!$X$16</f>
        <v>0</v>
      </c>
      <c r="S11" s="42">
        <f>'P '!$G$8+'P '!$L$8+'P '!$Y$8+'P '!$C$16+'P '!$L$16+'P '!$Y$16</f>
        <v>6</v>
      </c>
      <c r="T11" s="42">
        <f>'P '!$H$8+'P '!$M$8+'P '!$Z$8+'P '!$D$16+'P '!$M$16+'P '!$Z$16</f>
        <v>0</v>
      </c>
      <c r="U11" s="62">
        <f>'P '!$F$8+'P '!$K$8+'P '!$X$8+'P '!$B$16+'P '!$K$16+'P '!$X$16+'P '!$B$24</f>
        <v>0</v>
      </c>
      <c r="V11" s="44">
        <f>'P '!$G$8+'P '!$L$8+'P '!$Y$8+'P '!$C$16+'P '!$L$16+'P '!$Y$16+'P '!$C$24</f>
        <v>7</v>
      </c>
      <c r="W11" s="44">
        <f>'P '!$H$8+'P '!$M$8+'P '!$Z$8+'P '!$D$16+'P '!$M$16+'P '!$Z$16+'P '!$D$24</f>
        <v>0</v>
      </c>
      <c r="X11" s="59">
        <f>'P '!$F$8+'P '!$K$8+'P '!$X$8+'P '!$B$16+'P '!$K$16+'P '!$X$16+'P '!$B$24+'P '!$K$24</f>
        <v>0</v>
      </c>
      <c r="Y11" s="42">
        <f>'P '!$G$8+'P '!$L$8+'P '!$Y$8+'P '!$C$16+'P '!$L$16+'P '!$Y$16+'P '!$C$24+'P '!$L$24</f>
        <v>8</v>
      </c>
      <c r="Z11" s="42">
        <f>'P '!$H$8+'P '!$M$8+'P '!$Z$8+'P '!$D$16+'P '!$M$16+'P '!$Z$16+'P '!$D$24+'P '!$M$24</f>
        <v>0</v>
      </c>
      <c r="AA11" s="62">
        <f>'P '!$F$8+'P '!$K$8+'P '!$X$8+'P '!$B$16+'P '!$K$16+'P '!$X$16+'P '!$B$24+'P '!$K$24+'P '!$X$24</f>
        <v>0</v>
      </c>
      <c r="AB11" s="44">
        <f>'P '!$G$8+'P '!$L$8+'P '!$Y$8+'P '!$C$16+'P '!$L$16+'P '!$Y$16+'P '!$C$24+'P '!$L$24+'P '!$Y$24</f>
        <v>9</v>
      </c>
      <c r="AC11" s="44">
        <f>'P '!$H$8+'P '!$M$8+'P '!$Z$8+'P '!$D$16+'P '!$M$16+'P '!$Z$16+'P '!$D$24+'P '!$M$24+'P '!$Z$24</f>
        <v>0</v>
      </c>
      <c r="AD11" s="59">
        <f>'P '!$F$8+'P '!$K$8+'P '!$X$8+'P '!$B$16+'P '!$K$16+'P '!$X$16+'P '!$B$24+'P '!$K$24+'P '!$X$24+'P '!$B$32</f>
        <v>0</v>
      </c>
      <c r="AE11" s="42">
        <f>'P '!$G$8+'P '!$L$8+'P '!$Y$8+'P '!$C$16+'P '!$L$16+'P '!$Y$16+'P '!$C$24+'P '!$L$24+'P '!$Y$24+'P '!$C$32</f>
        <v>10</v>
      </c>
      <c r="AF11" s="42">
        <f>'P '!$H$8+'P '!$M$8+'P '!$Z$8+'P '!$D$16+'P '!$M$16+'P '!$Z$16+'P '!$D$24+'P '!$M$24+'P '!$Z$24+'P '!$D$32</f>
        <v>0</v>
      </c>
      <c r="AG11" s="62">
        <f>'P '!$F$8+'P '!$K$8+'P '!$X$8+'P '!$B$16+'P '!$K$16+'P '!$X$16+'P '!$B$24+'P '!$K$24+'P '!$X$24+'P '!$B$32+'P '!$O$32</f>
        <v>0</v>
      </c>
      <c r="AH11" s="44">
        <f>'P '!$G$8+'P '!$L$8+'P '!$Y$8+'P '!$C$16+'P '!$L$16+'P '!$Y$16+'P '!$C$24+'P '!$L$24+'P '!$Y$24+'P '!$C$32+'P '!$P$32</f>
        <v>11</v>
      </c>
      <c r="AI11" s="44">
        <f>'P '!$H$8+'P '!$M$8+'P '!$Z$8+'P '!$D$16+'P '!$M$16+'P '!$Z$16+'P '!$D$24+'P '!$M$24+'P '!$Z$24+'P '!$D$32+'P '!$Q$32</f>
        <v>0</v>
      </c>
      <c r="AJ11" s="59">
        <f>'P '!$F$8+'P '!$K$8+'P '!$X$8+'P '!$B$16+'P '!$K$16+'P '!$X$16+'P '!$B$24+'P '!$K$24+'P '!$X$24+'P '!$B$32+'P '!$O$32+'P '!$X$32</f>
        <v>0</v>
      </c>
      <c r="AK11" s="42">
        <f>'P '!$G$8+'P '!$L$8+'P '!$Y$8+'P '!$C$16+'P '!$L$16+'P '!$Y$16+'P '!$C$24+'P '!$L$24+'P '!$Y$24+'P '!$C$32+'P '!$P$32+'P '!$Y$32</f>
        <v>12</v>
      </c>
      <c r="AL11" s="42">
        <f>'P '!$H$8+'P '!$M$8+'P '!$Z$8+'P '!$D$16+'P '!$M$16+'P '!$Z$16+'P '!$D$24+'P '!$M$24+'P '!$Z$24+'P '!$D$32+'P '!$Q$32+'P '!$Z$32</f>
        <v>0</v>
      </c>
      <c r="AM11" s="62">
        <f>'P '!$F$8+'P '!$K$8+'P '!$X$8+'P '!$B$16+'P '!$K$16+'P '!$X$16+'P '!$B$24+'P '!$K$24+'P '!$X$24+'P '!$B$32+'P '!$O$32+'P '!$X$32+'P '!$B$40</f>
        <v>0</v>
      </c>
      <c r="AN11" s="44">
        <f>'P '!$G$8+'P '!$L$8+'P '!$Y$8+'P '!$C$16+'P '!$L$16+'P '!$Y$16+'P '!$C$24+'P '!$L$24+'P '!$Y$24+'P '!$C$32+'P '!$P$32+'P '!$Y$32+'P '!$C$40</f>
        <v>13</v>
      </c>
      <c r="AO11" s="44">
        <f>'P '!$H$8+'P '!$M$8+'P '!$Z$8+'P '!$D$16+'P '!$M$16+'P '!$Z$16+'P '!$D$24+'P '!$M$24+'P '!$Z$24+'P '!$D$32+'P '!$Q$32+'P '!$Z$32+'P '!$D$40</f>
        <v>0</v>
      </c>
      <c r="AP11" s="59">
        <f>'P '!$F$8+'P '!$K$8+'P '!$X$8+'P '!$B$16+'P '!$K$16+'P '!$X$16+'P '!$B$24+'P '!$K$24+'P '!$X$24+'P '!$B$32+'P '!$O$32+'P '!$X$32+'P '!$B$40+'P '!$O$40</f>
        <v>0</v>
      </c>
      <c r="AQ11" s="42">
        <f>'P '!$G$8+'P '!$L$8+'P '!$Y$8+'P '!$C$16+'P '!$L$16+'P '!$Y$16+'P '!$C$24+'P '!$L$24+'P '!$Y$24+'P '!$C$32+'P '!$P$32+'P '!$Y$32+'P '!$C$40+'P '!$P$40</f>
        <v>14</v>
      </c>
      <c r="AR11" s="42">
        <f>'P '!$H$8+'P '!$M$8+'P '!$Z$8+'P '!$D$16+'P '!$M$16+'P '!$Z$16+'P '!$D$24+'P '!$M$24+'P '!$Z$24+'P '!$D$32+'P '!$Q$32+'P '!$Z$32+'P '!$D$40+'P '!$Q$40</f>
        <v>0</v>
      </c>
      <c r="AS11" s="60">
        <v>8</v>
      </c>
    </row>
    <row r="12" spans="1:45" ht="18" customHeight="1">
      <c r="A12" s="167" t="s">
        <v>21</v>
      </c>
      <c r="B12" s="167"/>
      <c r="C12" s="44">
        <f t="shared" ref="C12:AR12" si="0">SUM(C4:C11)</f>
        <v>0</v>
      </c>
      <c r="D12" s="44">
        <f t="shared" si="0"/>
        <v>8</v>
      </c>
      <c r="E12" s="44">
        <f t="shared" si="0"/>
        <v>0</v>
      </c>
      <c r="F12" s="42">
        <f t="shared" si="0"/>
        <v>0</v>
      </c>
      <c r="G12" s="42">
        <f t="shared" si="0"/>
        <v>16</v>
      </c>
      <c r="H12" s="42">
        <f t="shared" si="0"/>
        <v>0</v>
      </c>
      <c r="I12" s="44">
        <f t="shared" si="0"/>
        <v>0</v>
      </c>
      <c r="J12" s="44">
        <f t="shared" si="0"/>
        <v>24</v>
      </c>
      <c r="K12" s="44">
        <f t="shared" si="0"/>
        <v>0</v>
      </c>
      <c r="L12" s="42">
        <f t="shared" si="0"/>
        <v>0</v>
      </c>
      <c r="M12" s="42">
        <f t="shared" si="0"/>
        <v>32</v>
      </c>
      <c r="N12" s="42">
        <f t="shared" si="0"/>
        <v>0</v>
      </c>
      <c r="O12" s="44">
        <f t="shared" si="0"/>
        <v>0</v>
      </c>
      <c r="P12" s="44">
        <f t="shared" si="0"/>
        <v>40</v>
      </c>
      <c r="Q12" s="44">
        <f t="shared" si="0"/>
        <v>0</v>
      </c>
      <c r="R12" s="59">
        <f t="shared" si="0"/>
        <v>0</v>
      </c>
      <c r="S12" s="59">
        <f t="shared" si="0"/>
        <v>48</v>
      </c>
      <c r="T12" s="59">
        <f t="shared" si="0"/>
        <v>0</v>
      </c>
      <c r="U12" s="44">
        <f t="shared" si="0"/>
        <v>0</v>
      </c>
      <c r="V12" s="44">
        <f t="shared" si="0"/>
        <v>56</v>
      </c>
      <c r="W12" s="44">
        <f t="shared" si="0"/>
        <v>0</v>
      </c>
      <c r="X12" s="42">
        <f t="shared" si="0"/>
        <v>0</v>
      </c>
      <c r="Y12" s="42">
        <f t="shared" si="0"/>
        <v>64</v>
      </c>
      <c r="Z12" s="42">
        <f t="shared" si="0"/>
        <v>0</v>
      </c>
      <c r="AA12" s="63">
        <f t="shared" si="0"/>
        <v>0</v>
      </c>
      <c r="AB12" s="63">
        <f t="shared" si="0"/>
        <v>72</v>
      </c>
      <c r="AC12" s="63">
        <f t="shared" si="0"/>
        <v>0</v>
      </c>
      <c r="AD12" s="61">
        <f t="shared" si="0"/>
        <v>0</v>
      </c>
      <c r="AE12" s="61">
        <f t="shared" si="0"/>
        <v>80</v>
      </c>
      <c r="AF12" s="61">
        <f t="shared" si="0"/>
        <v>0</v>
      </c>
      <c r="AG12" s="63">
        <f t="shared" si="0"/>
        <v>0</v>
      </c>
      <c r="AH12" s="63">
        <f t="shared" si="0"/>
        <v>88</v>
      </c>
      <c r="AI12" s="63">
        <f t="shared" si="0"/>
        <v>0</v>
      </c>
      <c r="AJ12" s="61">
        <f t="shared" si="0"/>
        <v>0</v>
      </c>
      <c r="AK12" s="61">
        <f t="shared" si="0"/>
        <v>96</v>
      </c>
      <c r="AL12" s="61">
        <f t="shared" si="0"/>
        <v>0</v>
      </c>
      <c r="AM12" s="63">
        <f t="shared" si="0"/>
        <v>0</v>
      </c>
      <c r="AN12" s="63">
        <f t="shared" si="0"/>
        <v>104</v>
      </c>
      <c r="AO12" s="63">
        <f t="shared" si="0"/>
        <v>0</v>
      </c>
      <c r="AP12" s="61">
        <f t="shared" si="0"/>
        <v>0</v>
      </c>
      <c r="AQ12" s="61">
        <f t="shared" si="0"/>
        <v>112</v>
      </c>
      <c r="AR12" s="61">
        <f t="shared" si="0"/>
        <v>0</v>
      </c>
      <c r="AS12" s="60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8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58" t="s">
        <v>19</v>
      </c>
      <c r="B14" s="164" t="s">
        <v>1</v>
      </c>
      <c r="C14" s="160">
        <v>1</v>
      </c>
      <c r="D14" s="161"/>
      <c r="E14" s="162">
        <v>2</v>
      </c>
      <c r="F14" s="163"/>
      <c r="G14" s="160">
        <v>3</v>
      </c>
      <c r="H14" s="161"/>
      <c r="I14" s="162">
        <v>4</v>
      </c>
      <c r="J14" s="163"/>
      <c r="K14" s="160">
        <v>5</v>
      </c>
      <c r="L14" s="161"/>
      <c r="M14" s="162">
        <v>6</v>
      </c>
      <c r="N14" s="163"/>
      <c r="O14" s="160">
        <v>7</v>
      </c>
      <c r="P14" s="161"/>
      <c r="Q14" s="162">
        <v>8</v>
      </c>
      <c r="R14" s="163"/>
      <c r="S14" s="160">
        <v>9</v>
      </c>
      <c r="T14" s="161"/>
      <c r="U14" s="162">
        <v>10</v>
      </c>
      <c r="V14" s="163"/>
      <c r="W14" s="160">
        <v>11</v>
      </c>
      <c r="X14" s="161"/>
      <c r="Y14" s="162">
        <v>12</v>
      </c>
      <c r="Z14" s="163"/>
      <c r="AA14" s="160">
        <v>13</v>
      </c>
      <c r="AB14" s="161"/>
      <c r="AC14" s="162">
        <v>14</v>
      </c>
      <c r="AD14" s="163"/>
      <c r="AE14" s="6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59"/>
      <c r="B15" s="165"/>
      <c r="C15" s="42" t="s">
        <v>27</v>
      </c>
      <c r="D15" s="42" t="s">
        <v>28</v>
      </c>
      <c r="E15" s="44" t="s">
        <v>27</v>
      </c>
      <c r="F15" s="44" t="s">
        <v>28</v>
      </c>
      <c r="G15" s="42" t="s">
        <v>27</v>
      </c>
      <c r="H15" s="42" t="s">
        <v>28</v>
      </c>
      <c r="I15" s="44" t="s">
        <v>27</v>
      </c>
      <c r="J15" s="44" t="s">
        <v>28</v>
      </c>
      <c r="K15" s="42" t="s">
        <v>27</v>
      </c>
      <c r="L15" s="42" t="s">
        <v>28</v>
      </c>
      <c r="M15" s="44" t="s">
        <v>27</v>
      </c>
      <c r="N15" s="44" t="s">
        <v>28</v>
      </c>
      <c r="O15" s="42" t="s">
        <v>27</v>
      </c>
      <c r="P15" s="42" t="s">
        <v>28</v>
      </c>
      <c r="Q15" s="44" t="s">
        <v>27</v>
      </c>
      <c r="R15" s="44" t="s">
        <v>28</v>
      </c>
      <c r="S15" s="42" t="s">
        <v>27</v>
      </c>
      <c r="T15" s="42" t="s">
        <v>28</v>
      </c>
      <c r="U15" s="44" t="s">
        <v>27</v>
      </c>
      <c r="V15" s="44" t="s">
        <v>28</v>
      </c>
      <c r="W15" s="42" t="s">
        <v>27</v>
      </c>
      <c r="X15" s="42" t="s">
        <v>28</v>
      </c>
      <c r="Y15" s="44" t="s">
        <v>27</v>
      </c>
      <c r="Z15" s="44" t="s">
        <v>28</v>
      </c>
      <c r="AA15" s="42" t="s">
        <v>27</v>
      </c>
      <c r="AB15" s="42" t="s">
        <v>28</v>
      </c>
      <c r="AC15" s="44" t="s">
        <v>27</v>
      </c>
      <c r="AD15" s="44" t="s">
        <v>28</v>
      </c>
      <c r="AE15" s="6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 xml:space="preserve">YAŞAMKENT İLKER </v>
      </c>
      <c r="C16" s="42">
        <f>F!$D$7</f>
        <v>0</v>
      </c>
      <c r="D16" s="42">
        <f>F!$C$7</f>
        <v>0</v>
      </c>
      <c r="E16" s="44">
        <f>F!$D$7+F!$H$6</f>
        <v>0</v>
      </c>
      <c r="F16" s="44">
        <f>F!$C$7+F!$I$6</f>
        <v>0</v>
      </c>
      <c r="G16" s="42">
        <f>F!$D$7+F!$H$6+F!$N$8</f>
        <v>0</v>
      </c>
      <c r="H16" s="42">
        <f>F!$C$7+F!$I$6+F!$M$8</f>
        <v>0</v>
      </c>
      <c r="I16" s="44">
        <f>F!$D$7+F!$H$6+F!$N$8+F!$C$14</f>
        <v>0</v>
      </c>
      <c r="J16" s="44">
        <f>F!$C$7+F!$I$6+F!$M$8+F!$D$14</f>
        <v>0</v>
      </c>
      <c r="K16" s="42">
        <f>F!$D$7+F!$H$6+F!$N$8+F!$C$14+F!$I$17</f>
        <v>0</v>
      </c>
      <c r="L16" s="42">
        <f>F!$C$7+F!$I$6+F!$M$8+F!$D$14+F!$H$17</f>
        <v>0</v>
      </c>
      <c r="M16" s="44">
        <f>F!$D$7+F!$H$6+F!$N$8+F!$C$14+F!$I$17+F!$N$14</f>
        <v>0</v>
      </c>
      <c r="N16" s="44">
        <f>F!$C$7+F!$I$6+F!$M$8+F!$D$14+F!$H$17+F!$M$14</f>
        <v>0</v>
      </c>
      <c r="O16" s="42">
        <f>F!$D$7+F!$H$6+F!$N$8+F!$C$14+F!$I$17+F!$N$14+F!$C$22</f>
        <v>0</v>
      </c>
      <c r="P16" s="42">
        <f>F!$C$7+F!$I$6+F!$M$8+F!$D$14+F!$H$17+F!$M$14+F!$D$22</f>
        <v>0</v>
      </c>
      <c r="Q16" s="44">
        <f>F!$D$7+F!$H$6+F!$N$8+F!$C$14+F!$I$17+F!$N$14+F!$C$22+F!$H$23</f>
        <v>0</v>
      </c>
      <c r="R16" s="44">
        <f>F!$C$7+F!$I$6+F!$M$8+F!$D$14+F!$H$17+F!$M$14+F!$D$22+F!$I$23</f>
        <v>0</v>
      </c>
      <c r="S16" s="42">
        <f>F!$D$7+F!$H$6+F!$N$8+F!$C$14+F!$I$17+F!$N$14+F!$C$22+F!$H$23+F!$N$22</f>
        <v>0</v>
      </c>
      <c r="T16" s="42">
        <f>F!$C$7+F!$I$6+F!$M$8+F!$D$14+F!$H$17+F!$M$14+F!$D$22+F!$I$23+F!$M$22</f>
        <v>0</v>
      </c>
      <c r="U16" s="44">
        <f>F!$D$7+F!$H$6+F!$N$8+F!$C$14+F!$I$17+F!$N$14+F!$C$22+F!$H$23+F!$N$22+F!$C$32</f>
        <v>0</v>
      </c>
      <c r="V16" s="44">
        <f>F!$C$7+F!$I$6+F!$M$8+F!$D$14+F!$H$17+F!$M$14+F!$D$22+F!$I$23+F!$M$22+F!$D$32</f>
        <v>0</v>
      </c>
      <c r="W16" s="42">
        <f>F!$D$7+F!$H$6+F!$N$8+F!$C$14+F!$I$17+F!$N$14+F!$C$22+F!$H$23+F!$N$22+F!$C$32+F!$I$30</f>
        <v>0</v>
      </c>
      <c r="X16" s="42">
        <f>F!$C$7+F!$I$6+F!$M$8+F!$D$14+F!$H$17+F!$M$14+F!$D$22+F!$I$23+F!$M$22+F!$D$32+F!$H$30</f>
        <v>0</v>
      </c>
      <c r="Y16" s="44">
        <f>F!$D$7+F!$H$6+F!$N$8+F!$C$14+F!$I$17+F!$N$14+F!$C$22+F!$H$23+F!$N$22+F!$C$32+F!$I$30+F!$M$33</f>
        <v>0</v>
      </c>
      <c r="Z16" s="44">
        <f>F!$C$7+F!$I$6+F!$M$8+F!$D$14+F!$H$17+F!$M$14+F!$D$22+F!$I$23+F!$M$22+F!$D$32+F!$H$30+F!$N$33</f>
        <v>0</v>
      </c>
      <c r="AA16" s="42">
        <f>F!$D$7+F!$H$6+F!$N$8+F!$C$14+F!$I$17+F!$N$14+F!$C$22+F!$H$23+F!$N$22+F!$C$32+F!$I$30+F!$M$33+F!$C$38</f>
        <v>0</v>
      </c>
      <c r="AB16" s="42">
        <f>F!$C$7+F!$I$6+F!$M$8+F!$D$14+F!$H$17+F!$M$14+F!$D$22+F!$I$23+F!$M$22+F!$D$32+F!$H$30+F!$N$33+F!$D$38</f>
        <v>0</v>
      </c>
      <c r="AC16" s="44">
        <f>F!$D$7+F!$H$6+F!$N$8+F!$C$14+F!$I$17+F!$N$14+F!$C$22+F!$H$23+F!$N$22+F!$C$32+F!$I$30+F!$M$33+F!$C$38+F!$I$38</f>
        <v>0</v>
      </c>
      <c r="AD16" s="44">
        <f>F!$C$7+F!$I$6+F!$M$8+F!$D$14+F!$H$17+F!$M$14+F!$D$22+F!$I$23+F!$M$22+F!$D$32+F!$H$30+F!$N$33+F!$D$38+F!$H$38</f>
        <v>0</v>
      </c>
      <c r="AE16" s="60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>ULUBEYSPOR</v>
      </c>
      <c r="C17" s="42">
        <f>F!$D$6</f>
        <v>0</v>
      </c>
      <c r="D17" s="42">
        <f>F!$C$6</f>
        <v>0</v>
      </c>
      <c r="E17" s="44">
        <f>F!$D$6+F!$H$7</f>
        <v>0</v>
      </c>
      <c r="F17" s="44">
        <f>F!$C$6+F!$I$7</f>
        <v>0</v>
      </c>
      <c r="G17" s="42">
        <f>F!$D$6+F!$H$7+F!$N$7</f>
        <v>0</v>
      </c>
      <c r="H17" s="42">
        <f>F!$C$6+F!$I$7+F!$M$7</f>
        <v>0</v>
      </c>
      <c r="I17" s="44">
        <f>F!$D$6+F!$H$7+F!$N$7+F!$C$15</f>
        <v>0</v>
      </c>
      <c r="J17" s="44">
        <f>F!$C$6+F!$I$7+F!$M$7+F!$D$15</f>
        <v>0</v>
      </c>
      <c r="K17" s="42">
        <f>F!$D$6+F!$H$7+F!$N$7+F!$C$15+F!$I$16</f>
        <v>0</v>
      </c>
      <c r="L17" s="42">
        <f>F!$C$6+F!$I$7+F!$M$7+F!$D$15+F!$H$16</f>
        <v>0</v>
      </c>
      <c r="M17" s="44">
        <f>F!$D$6+F!$H$7+F!$N$7+F!$C$15+F!$I$16+F!$M$14</f>
        <v>0</v>
      </c>
      <c r="N17" s="44">
        <f>F!$C$6+F!$I$7+F!$M$7+F!$D$15+F!$H$16+F!$N$14</f>
        <v>0</v>
      </c>
      <c r="O17" s="42">
        <f>F!$D$6+F!$H$7+F!$N$7+F!$C$15+F!$I$16+F!$M$14+F!$D$25</f>
        <v>0</v>
      </c>
      <c r="P17" s="42">
        <f>F!$C$6+F!$I$7+F!$M$7+F!$D$15+F!$H$16+F!$N$14+F!$C$25</f>
        <v>0</v>
      </c>
      <c r="Q17" s="44">
        <f>F!$D$6+F!$H$7+F!$N$7+F!$C$15+F!$I$16+F!$M$14+F!$D$25+F!$H$22</f>
        <v>0</v>
      </c>
      <c r="R17" s="44">
        <f>F!$C$6+F!$I$7+F!$M$7+F!$D$15+F!$H$16+F!$N$14+F!$C$25+F!$I$22</f>
        <v>0</v>
      </c>
      <c r="S17" s="42">
        <f>F!$D$6+F!$H$7+F!$N$7+F!$C$15+F!$I$16+F!$M$14+F!$D$25+F!$H$22+F!$N$23</f>
        <v>0</v>
      </c>
      <c r="T17" s="42">
        <f>F!$C$6+F!$I$7+F!$M$7+F!$D$15+F!$H$16+F!$N$14+F!$C$25+F!$I$22+F!$M$23</f>
        <v>0</v>
      </c>
      <c r="U17" s="44">
        <f>F!$D$6+F!$H$7+F!$N$7+F!$C$15+F!$I$16+F!$M$14+F!$D$25+F!$H$22+F!$N$23+F!$C$31</f>
        <v>0</v>
      </c>
      <c r="V17" s="44">
        <f>F!$C$6+F!$I$7+F!$M$7+F!$D$15+F!$H$16+F!$N$14+F!$C$25+F!$I$22+F!$M$23+F!$D$31</f>
        <v>0</v>
      </c>
      <c r="W17" s="42">
        <f>F!$D$6+F!$H$7+F!$N$7+F!$C$15+F!$I$16+F!$M$14+F!$D$25+F!$H$22+F!$N$23+F!$C$31+F!$I$31</f>
        <v>0</v>
      </c>
      <c r="X17" s="42">
        <f>F!$C$6+F!$I$7+F!$M$7+F!$D$15+F!$H$16+F!$N$14+F!$C$25+F!$I$22+F!$M$23+F!$D$31+F!$H$31</f>
        <v>0</v>
      </c>
      <c r="Y17" s="44">
        <f>F!$D$6+F!$H$7+F!$N$7+F!$C$15+F!$I$16+F!$M$14+F!$D$25+F!$H$22+F!$N$23+F!$C$31+F!$I$31+F!$M$32</f>
        <v>0</v>
      </c>
      <c r="Z17" s="44">
        <f>F!$C$6+F!$I$7+F!$M$7+F!$D$15+F!$H$16+F!$N$14+F!$C$25+F!$I$22+F!$M$23+F!$D$31+F!$H$31+F!$N$32</f>
        <v>0</v>
      </c>
      <c r="AA17" s="42">
        <f>F!$D$6+F!$H$7+F!$N$7+F!$C$15+F!$I$16+F!$M$14+F!$D$25+F!$H$22+F!$N$23+F!$C$31+F!$I$31+F!$M$32+F!$D$38</f>
        <v>0</v>
      </c>
      <c r="AB17" s="42">
        <f>F!$C$6+F!$I$7+F!$M$7+F!$D$15+F!$H$16+F!$N$14+F!$C$25+F!$I$22+F!$M$23+F!$D$31+F!$H$31+F!$N$32+F!$C$38</f>
        <v>0</v>
      </c>
      <c r="AC17" s="44">
        <f>F!$D$6+F!$H$7+F!$N$7+F!$C$15+F!$I$16+F!$M$14+F!$D$25+F!$H$22+F!$N$23+F!$C$31+F!$I$31+F!$M$32+F!$D$38+F!$H$41</f>
        <v>0</v>
      </c>
      <c r="AD17" s="44">
        <f>F!$C$6+F!$I$7+F!$M$7+F!$D$15+F!$H$16+F!$N$14+F!$C$25+F!$I$22+F!$M$23+F!$D$31+F!$H$31+F!$N$32+F!$C$38+F!$I$41</f>
        <v>0</v>
      </c>
      <c r="AE17" s="60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ÇAY YOLU SPOR</v>
      </c>
      <c r="C18" s="42">
        <f>F!$C$6</f>
        <v>0</v>
      </c>
      <c r="D18" s="42">
        <f>F!$D$6</f>
        <v>0</v>
      </c>
      <c r="E18" s="44">
        <f>F!$C$6+F!$I$9</f>
        <v>0</v>
      </c>
      <c r="F18" s="44">
        <f>F!$D$6+F!$H$9</f>
        <v>0</v>
      </c>
      <c r="G18" s="42">
        <f>F!$C$6+F!$I$9+F!$N$6</f>
        <v>0</v>
      </c>
      <c r="H18" s="42">
        <f>F!$D$6+F!$H$9+F!$M$6</f>
        <v>0</v>
      </c>
      <c r="I18" s="44">
        <f>F!$C$6+F!$I$9+F!$N$6+F!$C$16</f>
        <v>0</v>
      </c>
      <c r="J18" s="44">
        <f>F!$D$6+F!$H$9+F!$M$6+F!$D$16</f>
        <v>0</v>
      </c>
      <c r="K18" s="42">
        <f>F!$C$6+F!$I$9+F!$N$6+F!$C$16+F!$I$15</f>
        <v>0</v>
      </c>
      <c r="L18" s="42">
        <f>F!$D$6+F!$H$9+F!$M$6+F!$D$16+F!$H$15</f>
        <v>0</v>
      </c>
      <c r="M18" s="44">
        <f>F!$C$6+F!$I$9+F!$N$6+F!$C$16+F!$I$15+F!$M$15</f>
        <v>0</v>
      </c>
      <c r="N18" s="44">
        <f>F!$D$6+F!$H$9+F!$M$6+F!$D$16+F!$H$15+F!$N$15</f>
        <v>0</v>
      </c>
      <c r="O18" s="42">
        <f>F!$C$6+F!$I$9+F!$N$6+F!$C$16+F!$I$15+F!$M$15+F!$D$22</f>
        <v>0</v>
      </c>
      <c r="P18" s="42">
        <f>F!$D$6+F!$H$9+F!$M$6+F!$D$16+F!$H$15+F!$N$15+F!$C$22</f>
        <v>0</v>
      </c>
      <c r="Q18" s="44">
        <f>F!$C$6+F!$I$9+F!$N$6+F!$C$16+F!$I$15+F!$M$15+F!$D$22+F!$I$22</f>
        <v>0</v>
      </c>
      <c r="R18" s="44">
        <f>F!$D$6+F!$H$9+F!$M$6+F!$D$16+F!$H$15+F!$N$15+F!$C$22+F!$H$22</f>
        <v>0</v>
      </c>
      <c r="S18" s="42">
        <f>F!$C$6+F!$I$9+F!$N$6+F!$C$16+F!$I$15+F!$M$15+F!$D$22+F!$I$22+F!$M$25</f>
        <v>0</v>
      </c>
      <c r="T18" s="42">
        <f>F!$D$6+F!$H$9+F!$M$6+F!$D$16+F!$H$15+F!$N$15+F!$C$22+F!$H$22+F!$N$25</f>
        <v>0</v>
      </c>
      <c r="U18" s="44">
        <f>F!$C$6+F!$I$9+F!$N$6+F!$C$16+F!$I$15+F!$M$15+F!$D$22+F!$I$22+F!$M$25+F!$C$30</f>
        <v>0</v>
      </c>
      <c r="V18" s="44">
        <f>F!$D$6+F!$H$9+F!$M$6+F!$D$16+F!$H$15+F!$N$15+F!$C$22+F!$H$22+F!$N$25+F!$D$30</f>
        <v>0</v>
      </c>
      <c r="W18" s="42">
        <f>F!$C$6+F!$I$9+F!$N$6+F!$C$16+F!$I$15+F!$M$15+F!$D$22+F!$I$22+F!$M$25+F!$C$30+F!$I$32</f>
        <v>0</v>
      </c>
      <c r="X18" s="42">
        <f>F!$D$6+F!$H$9+F!$M$6+F!$D$16+F!$H$15+F!$N$15+F!$C$22+F!$H$22+F!$N$25+F!$D$30+F!$H$32</f>
        <v>0</v>
      </c>
      <c r="Y18" s="44">
        <f>F!$C$6+F!$I$9+F!$N$6+F!$C$16+F!$I$15+F!$M$15+F!$D$22+F!$I$22+F!$M$25+F!$C$30+F!$I$32+F!$M$31</f>
        <v>0</v>
      </c>
      <c r="Z18" s="44">
        <f>F!$D$6+F!$H$9+F!$M$6+F!$D$16+F!$H$15+F!$N$15+F!$C$22+F!$H$22+F!$N$25+F!$D$30+F!$H$32+F!$N$31</f>
        <v>0</v>
      </c>
      <c r="AA18" s="42">
        <f>F!$C$6+F!$I$9+F!$N$6+F!$C$16+F!$I$15+F!$M$15+F!$D$22+F!$I$22+F!$M$25+F!$C$30+F!$I$32+F!$M$31+F!$D$39</f>
        <v>0</v>
      </c>
      <c r="AB18" s="42">
        <f>F!$D$6+F!$H$9+F!$M$6+F!$D$16+F!$H$15+F!$N$15+F!$C$22+F!$H$22+F!$N$25+F!$D$30+F!$H$32+F!$N$31+F!$C$39</f>
        <v>0</v>
      </c>
      <c r="AC18" s="44">
        <f>F!$C$6+F!$I$9+F!$N$6+F!$C$16+F!$I$15+F!$M$15+F!$D$22+F!$I$22+F!$M$25+F!$C$30+F!$I$32+F!$M$31+F!$D$39+F!$H$38</f>
        <v>0</v>
      </c>
      <c r="AD18" s="44">
        <f>F!$D$6+F!$H$9+F!$M$6+F!$D$16+F!$H$15+F!$N$15+F!$C$22+F!$H$22+F!$N$25+F!$D$30+F!$H$32+F!$N$31+F!$C$39+F!$I$38</f>
        <v>0</v>
      </c>
      <c r="AE18" s="60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>AYDINLIKEVLER</v>
      </c>
      <c r="C19" s="42">
        <f>F!$C$7</f>
        <v>0</v>
      </c>
      <c r="D19" s="42">
        <f>F!$D$7</f>
        <v>0</v>
      </c>
      <c r="E19" s="44">
        <f>F!$C$7+F!$I$7</f>
        <v>0</v>
      </c>
      <c r="F19" s="44">
        <f>F!$D$7+F!$H$7</f>
        <v>0</v>
      </c>
      <c r="G19" s="42">
        <f>F!$C$7+F!$I$7+F!$M$6</f>
        <v>0</v>
      </c>
      <c r="H19" s="42">
        <f>F!$D$7+F!$H$7+F!$N$6</f>
        <v>0</v>
      </c>
      <c r="I19" s="44">
        <f>F!$C$7+F!$I$7+F!$M$6+F!$D$17</f>
        <v>0</v>
      </c>
      <c r="J19" s="44">
        <f>F!$D$7+F!$H$7+F!$N$6+F!$C$17</f>
        <v>0</v>
      </c>
      <c r="K19" s="42">
        <f>F!$C$7+F!$I$7+F!$M$6+F!$D$17+F!$I$14</f>
        <v>0</v>
      </c>
      <c r="L19" s="42">
        <f>F!$D$7+F!$H$7+F!$N$6+F!$C$17+F!$H$14</f>
        <v>0</v>
      </c>
      <c r="M19" s="44">
        <f>F!$C$7+F!$I$7+F!$M$6+F!$D$17+F!$I$14+F!$M$16</f>
        <v>0</v>
      </c>
      <c r="N19" s="44">
        <f>F!$D$7+F!$H$7+F!$N$6+F!$C$17+F!$H$14+F!$N$16</f>
        <v>0</v>
      </c>
      <c r="O19" s="42">
        <f>F!$C$7+F!$I$7+F!$M$6+F!$D$17+F!$I$14+F!$M$16+F!$D$24</f>
        <v>0</v>
      </c>
      <c r="P19" s="42">
        <f>F!$D$7+F!$H$7+F!$N$6+F!$C$17+F!$H$14+F!$N$16+F!$C$24</f>
        <v>0</v>
      </c>
      <c r="Q19" s="44">
        <f>F!$C$7+F!$I$7+F!$M$6+F!$D$17+F!$I$14+F!$M$16+F!$D$24+F!$I$23</f>
        <v>0</v>
      </c>
      <c r="R19" s="44">
        <f>F!$D$7+F!$H$7+F!$N$6+F!$C$17+F!$H$14+F!$N$16+F!$C$24+F!$H$23</f>
        <v>0</v>
      </c>
      <c r="S19" s="42">
        <f>F!$C$7+F!$I$7+F!$M$6+F!$D$17+F!$I$14+F!$M$16+F!$D$24+F!$I$23+F!$M$23</f>
        <v>0</v>
      </c>
      <c r="T19" s="42">
        <f>F!$D$7+F!$H$7+F!$N$6+F!$C$17+F!$H$14+F!$N$16+F!$C$24+F!$H$23+F!$N$23</f>
        <v>0</v>
      </c>
      <c r="U19" s="44">
        <f>F!$C$7+F!$I$7+F!$M$6+F!$D$17+F!$I$14+F!$M$16+F!$D$24+F!$I$23+F!$M$23+F!$D$30</f>
        <v>0</v>
      </c>
      <c r="V19" s="44">
        <f>F!$D$7+F!$H$7+F!$N$6+F!$C$17+F!$H$14+F!$N$16+F!$C$24+F!$H$23+F!$N$23+F!$C$30</f>
        <v>0</v>
      </c>
      <c r="W19" s="42">
        <f>F!$C$7+F!$I$7+F!$M$6+F!$D$17+F!$I$14+F!$M$16+F!$D$24+F!$I$23+F!$M$23+F!$D$30+F!$H$33</f>
        <v>0</v>
      </c>
      <c r="X19" s="42">
        <f>F!$D$7+F!$H$7+F!$N$6+F!$C$17+F!$H$14+F!$N$16+F!$C$24+F!$H$23+F!$N$23+F!$C$30+F!$I$33</f>
        <v>0</v>
      </c>
      <c r="Y19" s="44">
        <f>F!$C$7+F!$I$7+F!$M$6+F!$D$17+F!$I$14+F!$M$16+F!$D$24+F!$I$23+F!$M$23+F!$D$30+F!$H$33+F!$M$30</f>
        <v>0</v>
      </c>
      <c r="Z19" s="44">
        <f>F!$D$7+F!$H$7+F!$N$6+F!$C$17+F!$H$14+F!$N$16+F!$C$24+F!$H$23+F!$N$23+F!$C$30+F!$I$33+F!$N$30</f>
        <v>0</v>
      </c>
      <c r="AA19" s="42">
        <f>F!$C$7+F!$I$7+F!$M$6+F!$D$17+F!$I$14+F!$M$16+F!$D$24+F!$I$23+F!$M$23+F!$D$30+F!$H$33+F!$M$30+F!$D$40</f>
        <v>0</v>
      </c>
      <c r="AB19" s="42">
        <f>F!$D$7+F!$H$7+F!$N$6+F!$C$17+F!$H$14+F!$N$16+F!$C$24+F!$H$23+F!$N$23+F!$C$30+F!$I$33+F!$N$30+F!$C$40</f>
        <v>0</v>
      </c>
      <c r="AC19" s="44">
        <f>F!$C$7+F!$I$7+F!$M$6+F!$D$17+F!$I$14+F!$M$16+F!$D$24+F!$I$23+F!$M$23+F!$D$30+F!$H$33+F!$M$30+F!$D$40+F!$H$40</f>
        <v>0</v>
      </c>
      <c r="AD19" s="44">
        <f>F!$D$7+F!$H$7+F!$N$6+F!$C$17+F!$H$14+F!$N$16+F!$C$24+F!$H$23+F!$N$23+F!$C$30+F!$I$33+F!$N$30+F!$C$40+F!$I$40</f>
        <v>0</v>
      </c>
      <c r="AE19" s="60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1905 ANKARASLAN</v>
      </c>
      <c r="C20" s="42">
        <f>F!$C$8</f>
        <v>0</v>
      </c>
      <c r="D20" s="42">
        <f>F!$D$8</f>
        <v>0</v>
      </c>
      <c r="E20" s="44">
        <f>F!$C$8+F!$I$6</f>
        <v>0</v>
      </c>
      <c r="F20" s="44">
        <f>F!$D$8+F!$H$6</f>
        <v>0</v>
      </c>
      <c r="G20" s="42">
        <f>F!$C$8+F!$I$6+F!$M$7</f>
        <v>0</v>
      </c>
      <c r="H20" s="42">
        <f>F!$D$8+F!$H$6+F!$N$7</f>
        <v>0</v>
      </c>
      <c r="I20" s="44">
        <f>F!$C$8+F!$I$6+F!$M$7+F!$D$16</f>
        <v>0</v>
      </c>
      <c r="J20" s="44">
        <f>F!$D$8+F!$H$6+F!$N$7+F!$C$16</f>
        <v>0</v>
      </c>
      <c r="K20" s="42">
        <f>F!$C$8+F!$I$6+F!$M$7+F!$D$16+F!$H$14</f>
        <v>0</v>
      </c>
      <c r="L20" s="42">
        <f>F!$D$8+F!$H$6+F!$N$7+F!$C$16+F!$I$14</f>
        <v>0</v>
      </c>
      <c r="M20" s="44">
        <f>F!$C$8+F!$I$6+F!$M$7+F!$D$16+F!$H$14+F!$M$17</f>
        <v>0</v>
      </c>
      <c r="N20" s="44">
        <f>F!$D$8+F!$H$6+F!$N$7+F!$C$16+F!$I$14+F!$N$17</f>
        <v>0</v>
      </c>
      <c r="O20" s="42">
        <f>F!$C$8+F!$I$6+F!$M$7+F!$D$16+F!$H$14+F!$M$17+F!$D$23</f>
        <v>0</v>
      </c>
      <c r="P20" s="42">
        <f>F!$D$8+F!$H$6+F!$N$7+F!$C$16+F!$I$14+F!$N$17+F!$C$23</f>
        <v>0</v>
      </c>
      <c r="Q20" s="44">
        <f>F!$C$8+F!$I$6+F!$M$7+F!$D$16+F!$H$14+F!$M$17+F!$D$23+F!$I$24</f>
        <v>0</v>
      </c>
      <c r="R20" s="44">
        <f>F!$D$8+F!$H$6+F!$N$7+F!$C$16+F!$I$14+F!$N$17+F!$C$23+F!$H$24</f>
        <v>0</v>
      </c>
      <c r="S20" s="42">
        <f>F!$C$8+F!$I$6+F!$M$7+F!$D$16+F!$H$14+F!$M$17+F!$D$23+F!$I$24+F!$M$22</f>
        <v>0</v>
      </c>
      <c r="T20" s="42">
        <f>F!$D$8+F!$H$6+F!$N$7+F!$C$16+F!$I$14+F!$N$17+F!$C$23+F!$H$24+F!$N$22</f>
        <v>0</v>
      </c>
      <c r="U20" s="44">
        <f>F!$C$8+F!$I$6+F!$M$7+F!$D$16+F!$H$14+F!$M$17+F!$D$23+F!$I$24+F!$M$22+F!$D$31</f>
        <v>0</v>
      </c>
      <c r="V20" s="44">
        <f>F!$D$8+F!$H$6+F!$N$7+F!$C$16+F!$I$14+F!$N$17+F!$C$23+F!$H$24+F!$N$22+F!$C$31</f>
        <v>0</v>
      </c>
      <c r="W20" s="42">
        <f>F!$C$8+F!$I$6+F!$M$7+F!$D$16+F!$H$14+F!$M$17+F!$D$23+F!$I$24+F!$M$22+F!$D$31+F!$H$32</f>
        <v>0</v>
      </c>
      <c r="X20" s="42">
        <f>F!$D$8+F!$H$6+F!$N$7+F!$C$16+F!$I$14+F!$N$17+F!$C$23+F!$H$24+F!$N$22+F!$C$31+F!$I$32</f>
        <v>0</v>
      </c>
      <c r="Y20" s="44">
        <f>F!$C$8+F!$I$6+F!$M$7+F!$D$16+F!$H$14+F!$M$17+F!$D$23+F!$I$24+F!$M$22+F!$D$31+F!$H$32+F!$N$30</f>
        <v>0</v>
      </c>
      <c r="Z20" s="44">
        <f>F!$D$8+F!$H$6+F!$N$7+F!$C$16+F!$I$14+F!$N$17+F!$C$23+F!$H$24+F!$N$22+F!$C$31+F!$I$32+F!$M$30</f>
        <v>0</v>
      </c>
      <c r="AA20" s="42">
        <f>F!$C$8+F!$I$6+F!$M$7+F!$D$16+F!$H$14+F!$M$17+F!$D$23+F!$I$24+F!$M$22+F!$D$31+F!$H$32+F!$N$30+F!$D$41</f>
        <v>0</v>
      </c>
      <c r="AB20" s="42">
        <f>F!$D$8+F!$H$6+F!$N$7+F!$C$16+F!$I$14+F!$N$17+F!$C$23+F!$H$24+F!$N$22+F!$C$31+F!$I$32+F!$M$30+F!$C$41</f>
        <v>0</v>
      </c>
      <c r="AC20" s="44">
        <f>F!$C$8+F!$I$6+F!$M$7+F!$D$16+F!$H$14+F!$M$17+F!$D$23+F!$I$24+F!$M$22+F!$D$31+F!$H$32+F!$N$30+F!$D$41+F!$H$39</f>
        <v>0</v>
      </c>
      <c r="AD20" s="44">
        <f>F!$D$8+F!$H$6+F!$N$7+F!$C$16+F!$I$14+F!$N$17+F!$C$23+F!$H$24+F!$N$22+F!$C$31+F!$I$32+F!$M$30+F!$C$41+F!$I$39</f>
        <v>0</v>
      </c>
      <c r="AE20" s="60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>AL KULA GENÇLİK</v>
      </c>
      <c r="C21" s="42">
        <f>F!$C$9</f>
        <v>0</v>
      </c>
      <c r="D21" s="42">
        <f>F!$D$9</f>
        <v>0</v>
      </c>
      <c r="E21" s="44">
        <f>F!$C$9+F!$I$8</f>
        <v>0</v>
      </c>
      <c r="F21" s="44">
        <f>F!$D$9+F!$H$8</f>
        <v>0</v>
      </c>
      <c r="G21" s="42">
        <f>F!$C$9+F!$I$8+F!$M$8</f>
        <v>0</v>
      </c>
      <c r="H21" s="42">
        <f>F!$D$9+F!$H$8+F!$N$8</f>
        <v>0</v>
      </c>
      <c r="I21" s="44">
        <f>F!$C$9+F!$I$8+F!$M$8+F!$D$15</f>
        <v>0</v>
      </c>
      <c r="J21" s="44">
        <f>F!$D$9+F!$H$8+F!$N$8+F!$C$15</f>
        <v>0</v>
      </c>
      <c r="K21" s="42">
        <f>F!$C$9+F!$I$8+F!$M$8+F!$D$15+F!$H$15</f>
        <v>0</v>
      </c>
      <c r="L21" s="42">
        <f>F!$D$9+F!$H$8+F!$N$8+F!$C$15+F!$I$15</f>
        <v>0</v>
      </c>
      <c r="M21" s="44">
        <f>F!$C$9+F!$I$8+F!$M$8+F!$D$15+F!$H$15+F!$N$16</f>
        <v>0</v>
      </c>
      <c r="N21" s="44">
        <f>F!$D$9+F!$H$8+F!$N$8+F!$C$15+F!$I$15+F!$M$16</f>
        <v>0</v>
      </c>
      <c r="O21" s="42">
        <f>F!$C$9+F!$I$8+F!$M$8+F!$D$15+F!$H$15+F!$N$16+F!$C$23</f>
        <v>0</v>
      </c>
      <c r="P21" s="42">
        <f>F!$D$9+F!$H$8+F!$N$8+F!$C$15+F!$I$15+F!$M$16+F!$D$23</f>
        <v>0</v>
      </c>
      <c r="Q21" s="44">
        <f>F!$C$9+F!$I$8+F!$M$8+F!$D$15+F!$H$15+F!$N$16+F!$C$23+F!$I$25</f>
        <v>0</v>
      </c>
      <c r="R21" s="44">
        <f>F!$D$9+F!$H$8+F!$N$8+F!$C$15+F!$I$15+F!$M$16+F!$D$23+F!$H$25</f>
        <v>0</v>
      </c>
      <c r="S21" s="42">
        <f>F!$C$9+F!$I$8+F!$M$8+F!$D$15+F!$H$15+F!$N$16+F!$C$23+F!$I$25+F!$M$24</f>
        <v>0</v>
      </c>
      <c r="T21" s="42">
        <f>F!$D$9+F!$H$8+F!$N$8+F!$C$15+F!$I$15+F!$M$16+F!$D$23+F!$H$25+F!$N$24</f>
        <v>0</v>
      </c>
      <c r="U21" s="44">
        <f>F!$C$9+F!$I$8+F!$M$8+F!$D$15+F!$H$15+F!$N$16+F!$C$23+F!$I$25+F!$M$24+F!$D$32</f>
        <v>0</v>
      </c>
      <c r="V21" s="44">
        <f>F!$D$9+F!$H$8+F!$N$8+F!$C$15+F!$I$15+F!$M$16+F!$D$23+F!$H$25+F!$N$24+F!$C$32</f>
        <v>0</v>
      </c>
      <c r="W21" s="42">
        <f>F!$C$9+F!$I$8+F!$M$8+F!$D$15+F!$H$15+F!$N$16+F!$C$23+F!$I$25+F!$M$24+F!$D$32+F!$H$31</f>
        <v>0</v>
      </c>
      <c r="X21" s="42">
        <f>F!$D$9+F!$H$8+F!$N$8+F!$C$15+F!$I$15+F!$M$16+F!$D$23+F!$H$25+F!$N$24+F!$C$32+F!$I$31</f>
        <v>0</v>
      </c>
      <c r="Y21" s="44">
        <f>F!$C$9+F!$I$8+F!$M$8+F!$D$15+F!$H$15+F!$N$16+F!$C$23+F!$I$25+F!$M$24+F!$D$32+F!$H$31+F!$N$31</f>
        <v>0</v>
      </c>
      <c r="Z21" s="44">
        <f>F!$D$9+F!$H$8+F!$N$8+F!$C$15+F!$I$15+F!$M$16+F!$D$23+F!$H$25+F!$N$24+F!$C$32+F!$I$31+F!$M$31</f>
        <v>0</v>
      </c>
      <c r="AA21" s="42">
        <f>F!$C$9+F!$I$8+F!$M$8+F!$D$15+F!$H$15+F!$N$16+F!$C$23+F!$I$25+F!$M$24+F!$D$32+F!$H$31+F!$N$31+F!$C$40</f>
        <v>0</v>
      </c>
      <c r="AB21" s="42">
        <f>F!$D$9+F!$H$8+F!$N$8+F!$C$15+F!$I$15+F!$M$16+F!$D$23+F!$H$25+F!$N$24+F!$C$32+F!$I$31+F!$M$31+F!$D$40</f>
        <v>0</v>
      </c>
      <c r="AC21" s="44">
        <f>F!$C$9+F!$I$8+F!$M$8+F!$D$15+F!$H$15+F!$N$16+F!$C$23+F!$I$25+F!$M$24+F!$D$32+F!$H$31+F!$N$31+F!$C$40+F!$I$39</f>
        <v>0</v>
      </c>
      <c r="AD21" s="44">
        <f>F!$D$9+F!$H$8+F!$N$8+F!$C$15+F!$I$15+F!$M$16+F!$D$23+F!$H$25+F!$N$24+F!$C$32+F!$I$31+F!$M$31+F!$D$40+F!$H$39</f>
        <v>0</v>
      </c>
      <c r="AE21" s="60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K.HAMAM BLD.SPOR</v>
      </c>
      <c r="C22" s="42">
        <f>F!$D$8</f>
        <v>0</v>
      </c>
      <c r="D22" s="42">
        <f>F!$C$8</f>
        <v>0</v>
      </c>
      <c r="E22" s="44">
        <f>F!$D$8+F!$H$8</f>
        <v>0</v>
      </c>
      <c r="F22" s="44">
        <f>F!$C$8+F!$I$8</f>
        <v>0</v>
      </c>
      <c r="G22" s="42">
        <f>F!$D$8+F!$H$8+F!$M$9</f>
        <v>0</v>
      </c>
      <c r="H22" s="42">
        <f>F!$C$8+F!$I$8+F!$N$9</f>
        <v>0</v>
      </c>
      <c r="I22" s="44">
        <f>F!$D$8+F!$H$8+F!$M$9+F!$D$14</f>
        <v>0</v>
      </c>
      <c r="J22" s="44">
        <f>F!$C$8+F!$I$8+F!$N$9+F!$C$14</f>
        <v>0</v>
      </c>
      <c r="K22" s="42">
        <f>F!$D$8+F!$H$8+F!$M$9+F!$D$14+F!$H$16</f>
        <v>0</v>
      </c>
      <c r="L22" s="42">
        <f>F!$C$8+F!$I$8+F!$N$9+F!$C$14+F!$I$16</f>
        <v>0</v>
      </c>
      <c r="M22" s="44">
        <f>F!$D$8+F!$H$8+F!$M$9+F!$D$14+F!$H$16+F!$N$15</f>
        <v>0</v>
      </c>
      <c r="N22" s="44">
        <f>F!$C$8+F!$I$8+F!$N$9+F!$C$14+F!$I$16+F!$M$15</f>
        <v>0</v>
      </c>
      <c r="O22" s="42">
        <f>F!$D$8+F!$H$8+F!$M$9+F!$D$14+F!$H$16+F!$N$15+F!$C$24</f>
        <v>0</v>
      </c>
      <c r="P22" s="42">
        <f>F!$C$8+F!$I$8+F!$N$9+F!$C$14+F!$I$16+F!$M$15+F!$D$24</f>
        <v>0</v>
      </c>
      <c r="Q22" s="44">
        <f>F!$D$8+F!$H$8+F!$M$9+F!$D$14+F!$H$16+F!$N$15+F!$C$24+F!$H$24</f>
        <v>0</v>
      </c>
      <c r="R22" s="44">
        <f>F!$C$8+F!$I$8+F!$N$9+F!$C$14+F!$I$16+F!$M$15+F!$D$24+F!$I$24</f>
        <v>0</v>
      </c>
      <c r="S22" s="42">
        <f>F!$D$8+F!$H$8+F!$M$9+F!$D$14+F!$H$16+F!$N$15+F!$C$24+F!$H$24+F!$N$24</f>
        <v>0</v>
      </c>
      <c r="T22" s="42">
        <f>F!$C$8+F!$I$8+F!$N$9+F!$C$14+F!$I$16+F!$M$15+F!$D$24+F!$I$24+F!$M$24</f>
        <v>0</v>
      </c>
      <c r="U22" s="44">
        <f>F!$D$8+F!$H$8+F!$M$9+F!$D$14+F!$H$16+F!$N$15+F!$C$24+F!$H$24+F!$N$24+F!$D$33</f>
        <v>0</v>
      </c>
      <c r="V22" s="44">
        <f>F!$C$8+F!$I$8+F!$N$9+F!$C$14+F!$I$16+F!$M$15+F!$D$24+F!$I$24+F!$M$24+F!$C$33</f>
        <v>0</v>
      </c>
      <c r="W22" s="42">
        <f>F!$D$8+F!$H$8+F!$M$9+F!$D$14+F!$H$16+F!$N$15+F!$C$24+F!$H$24+F!$N$24+F!$D$33+F!$H$30</f>
        <v>0</v>
      </c>
      <c r="X22" s="42">
        <f>F!$C$8+F!$I$8+F!$N$9+F!$C$14+F!$I$16+F!$M$15+F!$D$24+F!$I$24+F!$M$24+F!$C$33+F!$I$30</f>
        <v>0</v>
      </c>
      <c r="Y22" s="44">
        <f>F!$D$8+F!$H$8+F!$M$9+F!$D$14+F!$H$16+F!$N$15+F!$C$24+F!$H$24+F!$N$24+F!$D$33+F!$H$30+F!$N$32</f>
        <v>0</v>
      </c>
      <c r="Z22" s="44">
        <f>F!$C$8+F!$I$8+F!$N$9+F!$C$14+F!$I$16+F!$M$15+F!$D$24+F!$I$24+F!$M$24+F!$C$33+F!$I$30+F!$M$32</f>
        <v>0</v>
      </c>
      <c r="AA22" s="42">
        <f>F!$D$8+F!$H$8+F!$M$9+F!$D$14+F!$H$16+F!$N$15+F!$C$24+F!$H$24+F!$N$24+F!$D$33+F!$H$30+F!$N$32+F!$C$39</f>
        <v>0</v>
      </c>
      <c r="AB22" s="42">
        <f>F!$C$8+F!$I$8+F!$N$9+F!$C$14+F!$I$16+F!$M$15+F!$D$24+F!$I$24+F!$M$24+F!$C$33+F!$I$30+F!$M$32+F!$D$39</f>
        <v>0</v>
      </c>
      <c r="AC22" s="44">
        <f>F!$D$8+F!$H$8+F!$M$9+F!$D$14+F!$H$16+F!$N$15+F!$C$24+F!$H$24+F!$N$24+F!$D$33+F!$H$30+F!$N$32+F!$C$39+F!$I$40</f>
        <v>0</v>
      </c>
      <c r="AD22" s="44">
        <f>F!$C$8+F!$I$8+F!$N$9+F!$C$14+F!$I$16+F!$M$15+F!$D$24+F!$I$24+F!$M$24+F!$C$33+F!$I$30+F!$M$32+F!$D$39+F!$H$40</f>
        <v>0</v>
      </c>
      <c r="AE22" s="60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VOLKAN YILDIRIM</v>
      </c>
      <c r="C23" s="42">
        <f>F!$D$9</f>
        <v>0</v>
      </c>
      <c r="D23" s="42">
        <f>F!$C$9</f>
        <v>0</v>
      </c>
      <c r="E23" s="44">
        <f>F!$D$9+F!$H$9</f>
        <v>0</v>
      </c>
      <c r="F23" s="44">
        <f>F!$C$9+F!$I$9</f>
        <v>0</v>
      </c>
      <c r="G23" s="42">
        <f>F!$D$9+F!$H$9+F!$N$9</f>
        <v>0</v>
      </c>
      <c r="H23" s="42">
        <f>F!$C$9+F!$I$9+F!$M$9</f>
        <v>0</v>
      </c>
      <c r="I23" s="44">
        <f>F!$D$9+F!$H$9+F!$N$9+F!$C$17</f>
        <v>0</v>
      </c>
      <c r="J23" s="44">
        <f>F!$C$9+F!$I$9+F!$M$9+F!$D$17</f>
        <v>0</v>
      </c>
      <c r="K23" s="42">
        <f>F!$D$9+F!$H$9+F!$N$9+F!$C$17+F!$H$17</f>
        <v>0</v>
      </c>
      <c r="L23" s="42">
        <f>F!$C$9+F!$I$9+F!$M$9+F!$D$17+F!$I$17</f>
        <v>0</v>
      </c>
      <c r="M23" s="44">
        <f>F!$D$9+F!$H$9+F!$N$9+F!$C$17+F!$H$17+F!$N$17</f>
        <v>0</v>
      </c>
      <c r="N23" s="44">
        <f>F!$C$9+F!$I$9+F!$M$9+F!$D$17+F!$I$17+F!$M$17</f>
        <v>0</v>
      </c>
      <c r="O23" s="42">
        <f>F!$D$9+F!$H$9+F!$N$9+F!$C$17+F!$H$17+F!$N$17+F!$C$25</f>
        <v>0</v>
      </c>
      <c r="P23" s="42">
        <f>F!$C$9+F!$I$9+F!$M$9+F!$D$17+F!$I$17+F!$M$17+F!$D$25</f>
        <v>0</v>
      </c>
      <c r="Q23" s="44">
        <f>F!$D$9+F!$H$9+F!$N$9+F!$C$17+F!$H$17+F!$N$17+F!$C$25+F!$H$25</f>
        <v>0</v>
      </c>
      <c r="R23" s="44">
        <f>F!$C$9+F!$I$9+F!$M$9+F!$D$17+F!$I$17+F!$M$17+F!$D$25+F!$I$25</f>
        <v>0</v>
      </c>
      <c r="S23" s="42">
        <f>F!$D$9+F!$H$9+F!$N$9+F!$C$17+F!$H$17+F!$N$17+F!$C$25+F!$H$25+F!$N$25</f>
        <v>0</v>
      </c>
      <c r="T23" s="42">
        <f>F!$C$9+F!$I$9+F!$M$9+F!$D$17+F!$I$17+F!$M$17+F!$D$25+F!$I$25+F!$M$25</f>
        <v>0</v>
      </c>
      <c r="U23" s="44">
        <f>F!$D$9+F!$H$9+F!$N$9+F!$C$17+F!$H$17+F!$N$17+F!$C$25+F!$H$25+F!$N$25+F!$C$33</f>
        <v>0</v>
      </c>
      <c r="V23" s="44">
        <f>F!$C$9+F!$I$9+F!$M$9+F!$D$17+F!$I$17+F!$M$17+F!$D$25+F!$I$25+F!$M$25+F!$D$33</f>
        <v>0</v>
      </c>
      <c r="W23" s="42">
        <f>F!$D$9+F!$H$9+F!$N$9+F!$C$17+F!$H$17+F!$N$17+F!$C$25+F!$H$25+F!$N$25+F!$C$33+F!$I$33</f>
        <v>0</v>
      </c>
      <c r="X23" s="42">
        <f>F!$C$9+F!$I$9+F!$M$9+F!$D$17+F!$I$17+F!$M$17+F!$D$25+F!$I$25+F!$M$25+F!$D$33+F!$H$33</f>
        <v>0</v>
      </c>
      <c r="Y23" s="44">
        <f>F!$D$9+F!$H$9+F!$N$9+F!$C$17+F!$H$17+F!$N$17+F!$C$25+F!$H$25+F!$N$25+F!$C$33+F!$I$33+F!$N$33</f>
        <v>0</v>
      </c>
      <c r="Z23" s="44">
        <f>F!$C$9+F!$I$9+F!$M$9+F!$D$17+F!$I$17+F!$M$17+F!$D$25+F!$I$25+F!$M$25+F!$D$33+F!$H$33+F!$M$33</f>
        <v>0</v>
      </c>
      <c r="AA23" s="42">
        <f>F!$D$9+F!$H$9+F!$N$9+F!$C$17+F!$H$17+F!$N$17+F!$C$25+F!$H$25+F!$N$25+F!$C$33+F!$I$33+F!$N$33+F!$C$41</f>
        <v>0</v>
      </c>
      <c r="AB23" s="42">
        <f>F!$C$9+F!$I$9+F!$M$9+F!$D$17+F!$I$17+F!$M$17+F!$D$25+F!$I$25+F!$M$25+F!$D$33+F!$H$33+F!$M$33+F!$D$41</f>
        <v>0</v>
      </c>
      <c r="AC23" s="44">
        <f>F!$D$9+F!$H$9+F!$N$9+F!$C$17+F!$H$17+F!$N$17+F!$C$25+F!$H$25+F!$N$25+F!$C$33+F!$I$33+F!$N$33+F!$C$41+F!$I$41</f>
        <v>0</v>
      </c>
      <c r="AD23" s="44">
        <f>F!$C$9+F!$I$9+F!$M$9+F!$D$17+F!$I$17+F!$M$17+F!$D$25+F!$I$25+F!$M$25+F!$D$33+F!$H$33+F!$M$33+F!$D$41+F!$H$41</f>
        <v>0</v>
      </c>
      <c r="AE23" s="60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67" t="s">
        <v>21</v>
      </c>
      <c r="B24" s="167"/>
      <c r="C24" s="42">
        <f t="shared" ref="C24:AD24" si="1">SUM(C16:C23)</f>
        <v>0</v>
      </c>
      <c r="D24" s="42">
        <f t="shared" si="1"/>
        <v>0</v>
      </c>
      <c r="E24" s="44">
        <f t="shared" si="1"/>
        <v>0</v>
      </c>
      <c r="F24" s="44">
        <f t="shared" si="1"/>
        <v>0</v>
      </c>
      <c r="G24" s="42">
        <f t="shared" si="1"/>
        <v>0</v>
      </c>
      <c r="H24" s="42">
        <f t="shared" si="1"/>
        <v>0</v>
      </c>
      <c r="I24" s="44">
        <f t="shared" si="1"/>
        <v>0</v>
      </c>
      <c r="J24" s="44">
        <f t="shared" si="1"/>
        <v>0</v>
      </c>
      <c r="K24" s="42">
        <f t="shared" si="1"/>
        <v>0</v>
      </c>
      <c r="L24" s="42">
        <f t="shared" si="1"/>
        <v>0</v>
      </c>
      <c r="M24" s="44">
        <f t="shared" si="1"/>
        <v>0</v>
      </c>
      <c r="N24" s="44">
        <f t="shared" si="1"/>
        <v>0</v>
      </c>
      <c r="O24" s="42">
        <f t="shared" si="1"/>
        <v>0</v>
      </c>
      <c r="P24" s="42">
        <f t="shared" si="1"/>
        <v>0</v>
      </c>
      <c r="Q24" s="44">
        <f t="shared" si="1"/>
        <v>0</v>
      </c>
      <c r="R24" s="44">
        <f t="shared" si="1"/>
        <v>0</v>
      </c>
      <c r="S24" s="42">
        <f t="shared" si="1"/>
        <v>0</v>
      </c>
      <c r="T24" s="42">
        <f t="shared" si="1"/>
        <v>0</v>
      </c>
      <c r="U24" s="44">
        <f t="shared" si="1"/>
        <v>0</v>
      </c>
      <c r="V24" s="44">
        <f t="shared" si="1"/>
        <v>0</v>
      </c>
      <c r="W24" s="42">
        <f t="shared" si="1"/>
        <v>0</v>
      </c>
      <c r="X24" s="42">
        <f t="shared" si="1"/>
        <v>0</v>
      </c>
      <c r="Y24" s="44">
        <f t="shared" si="1"/>
        <v>0</v>
      </c>
      <c r="Z24" s="44">
        <f t="shared" si="1"/>
        <v>0</v>
      </c>
      <c r="AA24" s="42">
        <f t="shared" si="1"/>
        <v>0</v>
      </c>
      <c r="AB24" s="42">
        <f t="shared" si="1"/>
        <v>0</v>
      </c>
      <c r="AC24" s="44">
        <f t="shared" si="1"/>
        <v>0</v>
      </c>
      <c r="AD24" s="44">
        <f t="shared" si="1"/>
        <v>0</v>
      </c>
      <c r="AE24" s="6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8"/>
      <c r="S25" s="38"/>
      <c r="T25" s="38"/>
      <c r="U25" s="38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2"/>
      <c r="B26" s="166" t="s">
        <v>29</v>
      </c>
      <c r="C26" s="166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38"/>
      <c r="S26" s="38"/>
      <c r="T26" s="38"/>
      <c r="U26" s="38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38"/>
      <c r="S27" s="38"/>
      <c r="T27" s="38"/>
      <c r="U27" s="38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36"/>
      <c r="L28" s="36"/>
      <c r="M28" s="36"/>
      <c r="N28" s="112"/>
      <c r="O28" s="36"/>
      <c r="P28" s="36"/>
      <c r="Q28" s="36"/>
      <c r="R28" s="38"/>
      <c r="S28" s="38"/>
      <c r="T28" s="38"/>
      <c r="U28" s="38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40"/>
      <c r="B29" s="40"/>
      <c r="C29" s="40"/>
      <c r="D29" s="40"/>
      <c r="E29" s="40"/>
      <c r="F29" s="40"/>
      <c r="G29" s="40"/>
      <c r="H29" s="40"/>
      <c r="I29" s="28"/>
      <c r="J29" s="40"/>
      <c r="K29" s="40"/>
      <c r="L29" s="40"/>
      <c r="M29" s="40"/>
      <c r="N29" s="40"/>
      <c r="O29" s="40"/>
      <c r="P29" s="40"/>
      <c r="Q29" s="40"/>
      <c r="R29" s="38"/>
      <c r="S29" s="40"/>
      <c r="T29" s="40"/>
      <c r="U29" s="40"/>
      <c r="V29" s="40"/>
      <c r="W29" s="40"/>
      <c r="X29" s="40"/>
      <c r="Y29" s="40"/>
      <c r="Z29" s="40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40"/>
      <c r="B30" s="40"/>
      <c r="C30" s="40"/>
      <c r="D30" s="40"/>
      <c r="E30" s="40"/>
      <c r="F30" s="40"/>
      <c r="G30" s="40"/>
      <c r="H30" s="40"/>
      <c r="I30" s="28"/>
      <c r="J30" s="40"/>
      <c r="K30" s="40"/>
      <c r="L30" s="40"/>
      <c r="M30" s="40"/>
      <c r="N30" s="40"/>
      <c r="O30" s="40"/>
      <c r="P30" s="40"/>
      <c r="Q30" s="40"/>
      <c r="R30" s="38"/>
      <c r="S30" s="40"/>
      <c r="T30" s="40"/>
      <c r="U30" s="40"/>
      <c r="V30" s="40"/>
      <c r="W30" s="40"/>
      <c r="X30" s="40"/>
      <c r="Y30" s="40"/>
      <c r="Z30" s="40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40"/>
      <c r="B31" s="40"/>
      <c r="C31" s="40"/>
      <c r="D31" s="40"/>
      <c r="E31" s="40"/>
      <c r="F31" s="40"/>
      <c r="G31" s="40"/>
      <c r="H31" s="40"/>
      <c r="I31" s="28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/>
      <c r="Y31" s="40"/>
      <c r="Z31" s="40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2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2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2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AP2:AR2"/>
    <mergeCell ref="AA2:AC2"/>
    <mergeCell ref="U2:W2"/>
    <mergeCell ref="X2:Z2"/>
    <mergeCell ref="AM2:AO2"/>
    <mergeCell ref="AD2:AF2"/>
    <mergeCell ref="AG2:AI2"/>
    <mergeCell ref="AJ2:AL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3" t="s">
        <v>30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</row>
    <row r="2" spans="1:31" ht="21" customHeight="1">
      <c r="A2" s="168" t="s">
        <v>31</v>
      </c>
      <c r="B2" s="168"/>
      <c r="C2" s="168"/>
      <c r="D2" s="168"/>
      <c r="E2" s="168"/>
      <c r="F2" s="168"/>
      <c r="G2" s="168"/>
      <c r="H2" s="168"/>
      <c r="I2" s="55"/>
      <c r="J2" s="169" t="s">
        <v>32</v>
      </c>
      <c r="K2" s="169"/>
      <c r="L2" s="169"/>
      <c r="M2" s="169"/>
      <c r="N2" s="169"/>
      <c r="O2" s="169"/>
      <c r="P2" s="169"/>
      <c r="Q2" s="169"/>
      <c r="R2" s="57"/>
      <c r="S2" s="168" t="s">
        <v>33</v>
      </c>
      <c r="T2" s="168"/>
      <c r="U2" s="168"/>
      <c r="V2" s="168"/>
      <c r="W2" s="168"/>
      <c r="X2" s="168"/>
      <c r="Y2" s="168"/>
      <c r="Z2" s="168"/>
    </row>
    <row r="3" spans="1:31" ht="18" customHeight="1">
      <c r="A3" s="155" t="s">
        <v>34</v>
      </c>
      <c r="B3" s="156"/>
      <c r="C3" s="156"/>
      <c r="D3" s="157"/>
      <c r="E3" s="168" t="s">
        <v>35</v>
      </c>
      <c r="F3" s="168"/>
      <c r="G3" s="168"/>
      <c r="H3" s="168"/>
      <c r="I3" s="55"/>
      <c r="J3" s="169" t="s">
        <v>34</v>
      </c>
      <c r="K3" s="169"/>
      <c r="L3" s="169"/>
      <c r="M3" s="169"/>
      <c r="N3" s="169" t="s">
        <v>35</v>
      </c>
      <c r="O3" s="169"/>
      <c r="P3" s="169"/>
      <c r="Q3" s="169"/>
      <c r="R3" s="57"/>
      <c r="S3" s="168" t="s">
        <v>34</v>
      </c>
      <c r="T3" s="168"/>
      <c r="U3" s="168"/>
      <c r="V3" s="168"/>
      <c r="W3" s="168" t="s">
        <v>35</v>
      </c>
      <c r="X3" s="168"/>
      <c r="Y3" s="168"/>
      <c r="Z3" s="168"/>
    </row>
    <row r="4" spans="1:31" ht="18" customHeight="1">
      <c r="A4" s="110" t="s">
        <v>36</v>
      </c>
      <c r="B4" s="110" t="s">
        <v>24</v>
      </c>
      <c r="C4" s="110" t="s">
        <v>25</v>
      </c>
      <c r="D4" s="110" t="s">
        <v>26</v>
      </c>
      <c r="E4" s="110" t="s">
        <v>36</v>
      </c>
      <c r="F4" s="110" t="s">
        <v>24</v>
      </c>
      <c r="G4" s="110" t="s">
        <v>25</v>
      </c>
      <c r="H4" s="110" t="s">
        <v>26</v>
      </c>
      <c r="I4" s="55"/>
      <c r="J4" s="111" t="s">
        <v>36</v>
      </c>
      <c r="K4" s="111" t="s">
        <v>24</v>
      </c>
      <c r="L4" s="111" t="s">
        <v>25</v>
      </c>
      <c r="M4" s="111" t="s">
        <v>26</v>
      </c>
      <c r="N4" s="111" t="s">
        <v>36</v>
      </c>
      <c r="O4" s="111" t="s">
        <v>24</v>
      </c>
      <c r="P4" s="111" t="s">
        <v>25</v>
      </c>
      <c r="Q4" s="111" t="s">
        <v>26</v>
      </c>
      <c r="R4" s="57"/>
      <c r="S4" s="110" t="s">
        <v>36</v>
      </c>
      <c r="T4" s="110" t="s">
        <v>24</v>
      </c>
      <c r="U4" s="110" t="s">
        <v>25</v>
      </c>
      <c r="V4" s="110" t="s">
        <v>26</v>
      </c>
      <c r="W4" s="110" t="s">
        <v>36</v>
      </c>
      <c r="X4" s="110" t="s">
        <v>24</v>
      </c>
      <c r="Y4" s="110" t="s">
        <v>25</v>
      </c>
      <c r="Z4" s="110" t="s">
        <v>26</v>
      </c>
    </row>
    <row r="5" spans="1:31" ht="18" customHeight="1">
      <c r="A5" s="43" t="str">
        <f>T!B8</f>
        <v>ÇAY YOLU SPOR</v>
      </c>
      <c r="B5" s="44">
        <f>IF(F!C6&gt;F!D6,AD$5,AE$5)</f>
        <v>0</v>
      </c>
      <c r="C5" s="44">
        <f>IF(F!C6=F!D6,AD$5,AE$5)</f>
        <v>1</v>
      </c>
      <c r="D5" s="44">
        <f>IF(F!C6&lt;F!D6,AD$5,AE$5)</f>
        <v>0</v>
      </c>
      <c r="E5" s="43" t="str">
        <f>T!B7</f>
        <v>ULUBEYSPOR</v>
      </c>
      <c r="F5" s="44">
        <f>IF(F!D6&gt;F!C6,AD$5,AE$5)</f>
        <v>0</v>
      </c>
      <c r="G5" s="44">
        <f>IF(F!C6=F!D6,AD$5,AE$5)</f>
        <v>1</v>
      </c>
      <c r="H5" s="44">
        <f>IF(F!C6&gt;F!D6,AD$5,AE$5)</f>
        <v>0</v>
      </c>
      <c r="I5" s="47"/>
      <c r="J5" s="41" t="str">
        <f>T!B6</f>
        <v xml:space="preserve">YAŞAMKENT İLKER </v>
      </c>
      <c r="K5" s="42">
        <f>IF(F!H6&gt;F!I6,AD$5,AE$5)</f>
        <v>0</v>
      </c>
      <c r="L5" s="42">
        <f>IF(F!H6=F!I6,AD$5,AE$5)</f>
        <v>1</v>
      </c>
      <c r="M5" s="42">
        <f>IF(F!H6&lt;F!I6,AD$5,AE$5)</f>
        <v>0</v>
      </c>
      <c r="N5" s="41" t="str">
        <f>T!B10</f>
        <v>1905 ANKARASLAN</v>
      </c>
      <c r="O5" s="42">
        <f>IF(F!H6&lt;F!I6,AD$5,AE$5)</f>
        <v>0</v>
      </c>
      <c r="P5" s="42">
        <f>IF(F!H6=F!I6,AD$5,AE$5)</f>
        <v>1</v>
      </c>
      <c r="Q5" s="42">
        <f>IF(F!H6&gt;F!I6,AD$5,AE$5)</f>
        <v>0</v>
      </c>
      <c r="R5" s="57"/>
      <c r="S5" s="43" t="str">
        <f>T!B9</f>
        <v>AYDINLIKEVLER</v>
      </c>
      <c r="T5" s="44">
        <f>IF(F!M6&gt;F!N6,AD$5,AE$5)</f>
        <v>0</v>
      </c>
      <c r="U5" s="44">
        <f>IF(F!M6=F!N6,AD$5,AE$5)</f>
        <v>1</v>
      </c>
      <c r="V5" s="44">
        <f>IF(F!M6&lt;F!N6,AD$5,AE$5)</f>
        <v>0</v>
      </c>
      <c r="W5" s="43" t="str">
        <f>T!B8</f>
        <v>ÇAY YOLU SPOR</v>
      </c>
      <c r="X5" s="44">
        <f>IF(F!M6&lt;F!N6,AD$5,AE$5)</f>
        <v>0</v>
      </c>
      <c r="Y5" s="44">
        <f>IF(F!M6=F!N6,AD$5,AE$5)</f>
        <v>1</v>
      </c>
      <c r="Z5" s="44">
        <f>IF(F!M6&gt;F!N6,AD$5,AE$5)</f>
        <v>0</v>
      </c>
      <c r="AD5">
        <v>1</v>
      </c>
      <c r="AE5">
        <v>0</v>
      </c>
    </row>
    <row r="6" spans="1:31" ht="18" customHeight="1">
      <c r="A6" s="43" t="str">
        <f>T!B9</f>
        <v>AYDINLIKEVLER</v>
      </c>
      <c r="B6" s="44">
        <f>IF(F!C7&gt;F!D7,AD$5,AE$5)</f>
        <v>0</v>
      </c>
      <c r="C6" s="44">
        <f>IF(F!C7=F!D7,AD$5,AE$5)</f>
        <v>1</v>
      </c>
      <c r="D6" s="44">
        <f>IF(F!C7&lt;F!D7,AD$5,AE$5)</f>
        <v>0</v>
      </c>
      <c r="E6" s="43" t="str">
        <f>T!B6</f>
        <v xml:space="preserve">YAŞAMKENT İLKER </v>
      </c>
      <c r="F6" s="44">
        <f>IF(F!D7&gt;F!C7,AD$5,AE$5)</f>
        <v>0</v>
      </c>
      <c r="G6" s="44">
        <f>IF(F!C7=F!D7,AD$5,AE$5)</f>
        <v>1</v>
      </c>
      <c r="H6" s="44">
        <f>IF(F!C7&gt;F!D7,AD$5,AE$5)</f>
        <v>0</v>
      </c>
      <c r="I6" s="47"/>
      <c r="J6" s="41" t="str">
        <f>T!B7</f>
        <v>ULUBEYSPOR</v>
      </c>
      <c r="K6" s="42">
        <f>IF(F!H7&gt;F!I7,AD$5,AE$5)</f>
        <v>0</v>
      </c>
      <c r="L6" s="42">
        <f>IF(F!H7=F!I7,AD$5,AE$5)</f>
        <v>1</v>
      </c>
      <c r="M6" s="42">
        <f>IF(F!H7&lt;F!I7,AD$5,AE$5)</f>
        <v>0</v>
      </c>
      <c r="N6" s="41" t="str">
        <f>T!B9</f>
        <v>AYDINLIKEVLER</v>
      </c>
      <c r="O6" s="42">
        <f>IF(F!H7&lt;F!I7,AD$5,AE$5)</f>
        <v>0</v>
      </c>
      <c r="P6" s="42">
        <f>IF(F!H7=F!I7,AD$5,AE$5)</f>
        <v>1</v>
      </c>
      <c r="Q6" s="42">
        <f>IF(F!H7&gt;F!I7,AD$5,AE$5)</f>
        <v>0</v>
      </c>
      <c r="R6" s="57"/>
      <c r="S6" s="43" t="str">
        <f>T!B10</f>
        <v>1905 ANKARASLAN</v>
      </c>
      <c r="T6" s="44">
        <f>IF(F!M7&gt;F!N7,AD$5,AE$5)</f>
        <v>0</v>
      </c>
      <c r="U6" s="44">
        <f>IF(F!M7=F!N7,AD$5,AE$5)</f>
        <v>1</v>
      </c>
      <c r="V6" s="44">
        <f>IF(F!M7&lt;F!N7,AD$5,AE$5)</f>
        <v>0</v>
      </c>
      <c r="W6" s="43" t="str">
        <f>T!B7</f>
        <v>ULUBEYSPOR</v>
      </c>
      <c r="X6" s="44">
        <f>IF(F!M7&lt;F!N7,AD$5,AE$5)</f>
        <v>0</v>
      </c>
      <c r="Y6" s="44">
        <f>IF(F!M7=F!N7,AD$5,AE$5)</f>
        <v>1</v>
      </c>
      <c r="Z6" s="44">
        <f>IF(F!M7&gt;F!N7,AD$5,AE$5)</f>
        <v>0</v>
      </c>
    </row>
    <row r="7" spans="1:31" ht="18" customHeight="1">
      <c r="A7" s="43" t="str">
        <f>T!B10</f>
        <v>1905 ANKARASLAN</v>
      </c>
      <c r="B7" s="44">
        <f>IF(F!C8&gt;F!D8,AD$5,AE$5)</f>
        <v>0</v>
      </c>
      <c r="C7" s="44">
        <f>IF(F!C8=F!D8,AD$5,AE$5)</f>
        <v>1</v>
      </c>
      <c r="D7" s="44">
        <f>IF(F!C8&lt;F!D8,AD$5,AE$5)</f>
        <v>0</v>
      </c>
      <c r="E7" s="43" t="str">
        <f>T!B12</f>
        <v>K.HAMAM BLD.SPOR</v>
      </c>
      <c r="F7" s="44">
        <f>IF(F!D8&gt;F!C8,AD$5,AE$5)</f>
        <v>0</v>
      </c>
      <c r="G7" s="44">
        <f>IF(F!C8=F!D8,AD$5,AE$5)</f>
        <v>1</v>
      </c>
      <c r="H7" s="44">
        <f>IF(F!C8&gt;F!D8,AD$5,AE$5)</f>
        <v>0</v>
      </c>
      <c r="I7" s="47"/>
      <c r="J7" s="41" t="str">
        <f>T!B12</f>
        <v>K.HAMAM BLD.SPOR</v>
      </c>
      <c r="K7" s="42">
        <f>IF(F!H8&gt;F!I8,AD$5,AE$5)</f>
        <v>0</v>
      </c>
      <c r="L7" s="42">
        <f>IF(F!H8=F!I8,AD$5,AE$5)</f>
        <v>1</v>
      </c>
      <c r="M7" s="42">
        <f>IF(F!H8&lt;F!I8,AD$5,AE$5)</f>
        <v>0</v>
      </c>
      <c r="N7" s="41" t="str">
        <f>T!B11</f>
        <v>AL KULA GENÇLİK</v>
      </c>
      <c r="O7" s="42">
        <f>IF(F!H8&lt;F!I8,AD$5,AE$5)</f>
        <v>0</v>
      </c>
      <c r="P7" s="42">
        <f>IF(F!H8=F!I8,AD$5,AE$5)</f>
        <v>1</v>
      </c>
      <c r="Q7" s="42">
        <f>IF(F!H8&gt;F!I8,AD$5,AE$5)</f>
        <v>0</v>
      </c>
      <c r="R7" s="57"/>
      <c r="S7" s="43" t="str">
        <f>T!B11</f>
        <v>AL KULA GENÇLİK</v>
      </c>
      <c r="T7" s="44">
        <f>IF(F!M8&gt;F!N8,AD$5,AE$5)</f>
        <v>0</v>
      </c>
      <c r="U7" s="44">
        <f>IF(F!M8=F!N8,AD$5,AE$5)</f>
        <v>1</v>
      </c>
      <c r="V7" s="44">
        <f>IF(F!M8&lt;F!N8,AD$5,AE$5)</f>
        <v>0</v>
      </c>
      <c r="W7" s="43" t="str">
        <f>T!B6</f>
        <v xml:space="preserve">YAŞAMKENT İLKER </v>
      </c>
      <c r="X7" s="44">
        <f>IF(F!M8&lt;F!N8,AD$5,AE$5)</f>
        <v>0</v>
      </c>
      <c r="Y7" s="44">
        <f>IF(F!M8=F!N8,AD$5,AE$5)</f>
        <v>1</v>
      </c>
      <c r="Z7" s="44">
        <f>IF(F!M8&gt;F!N8,AD$5,AE$5)</f>
        <v>0</v>
      </c>
    </row>
    <row r="8" spans="1:31" ht="18" customHeight="1">
      <c r="A8" s="43" t="str">
        <f>T!B11</f>
        <v>AL KULA GENÇLİK</v>
      </c>
      <c r="B8" s="44">
        <f>IF(F!C9&gt;F!D9,AD$5,AE$5)</f>
        <v>0</v>
      </c>
      <c r="C8" s="44">
        <f>IF(F!C9=F!D9,AD$5,AE$5)</f>
        <v>1</v>
      </c>
      <c r="D8" s="44">
        <f>IF(F!C9&lt;F!D9,AD$5,AE$5)</f>
        <v>0</v>
      </c>
      <c r="E8" s="43" t="str">
        <f>T!B13</f>
        <v>VOLKAN YILDIRIM</v>
      </c>
      <c r="F8" s="44">
        <f>IF(F!D9&gt;F!C9,AD$5,AE$5)</f>
        <v>0</v>
      </c>
      <c r="G8" s="44">
        <f>IF(F!C9=F!D9,AD$5,AE$5)</f>
        <v>1</v>
      </c>
      <c r="H8" s="44">
        <f>IF(F!C9&gt;F!D9,AD$5,AE$5)</f>
        <v>0</v>
      </c>
      <c r="I8" s="47"/>
      <c r="J8" s="41" t="str">
        <f>T!B13</f>
        <v>VOLKAN YILDIRIM</v>
      </c>
      <c r="K8" s="42">
        <f>IF(F!H9&gt;F!I9,AD$5,AE$5)</f>
        <v>0</v>
      </c>
      <c r="L8" s="42">
        <f>IF(F!H9=F!I9,AD$5,AE$5)</f>
        <v>1</v>
      </c>
      <c r="M8" s="42">
        <f>IF(F!H9&lt;F!I9,AD$5,AE$5)</f>
        <v>0</v>
      </c>
      <c r="N8" s="41" t="str">
        <f>T!B8</f>
        <v>ÇAY YOLU SPOR</v>
      </c>
      <c r="O8" s="42">
        <f>IF(F!H9&lt;F!I9,AD$5,AE$5)</f>
        <v>0</v>
      </c>
      <c r="P8" s="42">
        <f>IF(F!H9=F!I9,AD$5,AE$5)</f>
        <v>1</v>
      </c>
      <c r="Q8" s="42">
        <f>IF(F!H9&gt;F!I9,AD$5,AE$5)</f>
        <v>0</v>
      </c>
      <c r="R8" s="57"/>
      <c r="S8" s="43" t="str">
        <f>T!B12</f>
        <v>K.HAMAM BLD.SPOR</v>
      </c>
      <c r="T8" s="44">
        <f>IF(F!M9&gt;F!N9,AD$5,AE$5)</f>
        <v>0</v>
      </c>
      <c r="U8" s="44">
        <f>IF(F!M9=F!N9,AD$5,AE$5)</f>
        <v>1</v>
      </c>
      <c r="V8" s="44">
        <f>IF(F!M9&lt;F!N9,AD$5,AE$5)</f>
        <v>0</v>
      </c>
      <c r="W8" s="43" t="str">
        <f>T!B13</f>
        <v>VOLKAN YILDIRIM</v>
      </c>
      <c r="X8" s="44">
        <f>IF(F!M9&lt;F!N9,AD$5,AE$5)</f>
        <v>0</v>
      </c>
      <c r="Y8" s="44">
        <f>IF(F!M9=F!N9,AD$5,AE$5)</f>
        <v>1</v>
      </c>
      <c r="Z8" s="44">
        <f>IF(F!M9&gt;F!N9,AD$5,AE$5)</f>
        <v>0</v>
      </c>
    </row>
    <row r="9" spans="1:31" ht="9" customHeight="1">
      <c r="A9" s="172"/>
      <c r="B9" s="172"/>
      <c r="C9" s="172"/>
      <c r="D9" s="172"/>
      <c r="E9" s="172"/>
      <c r="F9" s="172"/>
      <c r="G9" s="172"/>
      <c r="H9" s="172"/>
      <c r="I9" s="56"/>
      <c r="J9" s="52"/>
      <c r="K9" s="51"/>
      <c r="L9" s="51"/>
      <c r="M9" s="51"/>
      <c r="N9" s="51"/>
      <c r="O9" s="52"/>
      <c r="P9" s="52"/>
      <c r="Q9" s="52"/>
      <c r="R9" s="57"/>
      <c r="S9" s="172"/>
      <c r="T9" s="172"/>
      <c r="U9" s="172"/>
      <c r="V9" s="172"/>
      <c r="W9" s="172"/>
      <c r="X9" s="172"/>
      <c r="Y9" s="172"/>
      <c r="Z9" s="172"/>
    </row>
    <row r="10" spans="1:31" ht="21" customHeight="1">
      <c r="A10" s="168" t="s">
        <v>37</v>
      </c>
      <c r="B10" s="168"/>
      <c r="C10" s="168"/>
      <c r="D10" s="168"/>
      <c r="E10" s="168"/>
      <c r="F10" s="168"/>
      <c r="G10" s="168"/>
      <c r="H10" s="168"/>
      <c r="I10" s="55"/>
      <c r="J10" s="169" t="s">
        <v>38</v>
      </c>
      <c r="K10" s="169"/>
      <c r="L10" s="169"/>
      <c r="M10" s="169"/>
      <c r="N10" s="169"/>
      <c r="O10" s="169"/>
      <c r="P10" s="169"/>
      <c r="Q10" s="169"/>
      <c r="R10" s="57"/>
      <c r="S10" s="168" t="s">
        <v>39</v>
      </c>
      <c r="T10" s="168"/>
      <c r="U10" s="168"/>
      <c r="V10" s="168"/>
      <c r="W10" s="168"/>
      <c r="X10" s="168"/>
      <c r="Y10" s="168"/>
      <c r="Z10" s="168"/>
    </row>
    <row r="11" spans="1:31" ht="18" customHeight="1">
      <c r="A11" s="168" t="s">
        <v>34</v>
      </c>
      <c r="B11" s="168"/>
      <c r="C11" s="168"/>
      <c r="D11" s="168"/>
      <c r="E11" s="168" t="s">
        <v>35</v>
      </c>
      <c r="F11" s="168"/>
      <c r="G11" s="168"/>
      <c r="H11" s="168"/>
      <c r="I11" s="55"/>
      <c r="J11" s="169" t="s">
        <v>34</v>
      </c>
      <c r="K11" s="169"/>
      <c r="L11" s="169"/>
      <c r="M11" s="169"/>
      <c r="N11" s="111"/>
      <c r="O11" s="169" t="s">
        <v>35</v>
      </c>
      <c r="P11" s="169"/>
      <c r="Q11" s="169"/>
      <c r="R11" s="57"/>
      <c r="S11" s="168" t="s">
        <v>34</v>
      </c>
      <c r="T11" s="168"/>
      <c r="U11" s="168"/>
      <c r="V11" s="168"/>
      <c r="W11" s="110"/>
      <c r="X11" s="168" t="s">
        <v>35</v>
      </c>
      <c r="Y11" s="168"/>
      <c r="Z11" s="168"/>
    </row>
    <row r="12" spans="1:31" ht="18" customHeight="1">
      <c r="A12" s="110" t="s">
        <v>36</v>
      </c>
      <c r="B12" s="110" t="s">
        <v>24</v>
      </c>
      <c r="C12" s="110" t="s">
        <v>25</v>
      </c>
      <c r="D12" s="110" t="s">
        <v>26</v>
      </c>
      <c r="E12" s="110" t="s">
        <v>36</v>
      </c>
      <c r="F12" s="110" t="s">
        <v>24</v>
      </c>
      <c r="G12" s="110" t="s">
        <v>25</v>
      </c>
      <c r="H12" s="110" t="s">
        <v>26</v>
      </c>
      <c r="I12" s="55"/>
      <c r="J12" s="111" t="s">
        <v>36</v>
      </c>
      <c r="K12" s="111" t="s">
        <v>24</v>
      </c>
      <c r="L12" s="111" t="s">
        <v>25</v>
      </c>
      <c r="M12" s="111" t="s">
        <v>26</v>
      </c>
      <c r="N12" s="111" t="s">
        <v>36</v>
      </c>
      <c r="O12" s="111" t="s">
        <v>24</v>
      </c>
      <c r="P12" s="111" t="s">
        <v>25</v>
      </c>
      <c r="Q12" s="111" t="s">
        <v>26</v>
      </c>
      <c r="R12" s="57"/>
      <c r="S12" s="110" t="s">
        <v>36</v>
      </c>
      <c r="T12" s="110" t="s">
        <v>24</v>
      </c>
      <c r="U12" s="110" t="s">
        <v>25</v>
      </c>
      <c r="V12" s="110" t="s">
        <v>26</v>
      </c>
      <c r="W12" s="110" t="s">
        <v>36</v>
      </c>
      <c r="X12" s="110" t="s">
        <v>24</v>
      </c>
      <c r="Y12" s="110" t="s">
        <v>25</v>
      </c>
      <c r="Z12" s="110" t="s">
        <v>26</v>
      </c>
    </row>
    <row r="13" spans="1:31" ht="18" customHeight="1">
      <c r="A13" s="43" t="str">
        <f>T!B6</f>
        <v xml:space="preserve">YAŞAMKENT İLKER </v>
      </c>
      <c r="B13" s="44">
        <f>IF(F!C14&gt;F!D14,AD$5,AE$5)</f>
        <v>0</v>
      </c>
      <c r="C13" s="44">
        <f>IF(F!C14=F!D14,AD$5,AE$5)</f>
        <v>1</v>
      </c>
      <c r="D13" s="44">
        <f>IF(F!C14&lt;F!D14,AD$5,AE$5)</f>
        <v>0</v>
      </c>
      <c r="E13" s="43" t="str">
        <f>T!B12</f>
        <v>K.HAMAM BLD.SPOR</v>
      </c>
      <c r="F13" s="44">
        <f>IF(F!D14&gt;F!C14,AD$5,AE$5)</f>
        <v>0</v>
      </c>
      <c r="G13" s="44">
        <f>IF(F!C14=F!D14,AD$5,AE$5)</f>
        <v>1</v>
      </c>
      <c r="H13" s="44">
        <f>IF(F!C14&gt;F!D14,AD$5,AE$5)</f>
        <v>0</v>
      </c>
      <c r="I13" s="47"/>
      <c r="J13" s="41" t="str">
        <f>T!B10</f>
        <v>1905 ANKARASLAN</v>
      </c>
      <c r="K13" s="42">
        <f>IF(F!H14&gt;F!I14,AD$5,AE$5)</f>
        <v>0</v>
      </c>
      <c r="L13" s="42">
        <f>IF(F!H14=F!I14,AD$5,AE$5)</f>
        <v>1</v>
      </c>
      <c r="M13" s="42">
        <f>IF(F!H14&lt;F!I14,AD$5,AE$5)</f>
        <v>0</v>
      </c>
      <c r="N13" s="41" t="str">
        <f>T!B9</f>
        <v>AYDINLIKEVLER</v>
      </c>
      <c r="O13" s="42">
        <f>IF(F!H14&lt;F!I14,AD$5,AE$5)</f>
        <v>0</v>
      </c>
      <c r="P13" s="42">
        <f>IF(F!H14=F!I14,AD$5,AE$5)</f>
        <v>1</v>
      </c>
      <c r="Q13" s="42">
        <f>IF(F!H14&gt;F!I14,AD$5,AE$5)</f>
        <v>0</v>
      </c>
      <c r="R13" s="57"/>
      <c r="S13" s="43" t="str">
        <f>T!B7</f>
        <v>ULUBEYSPOR</v>
      </c>
      <c r="T13" s="44">
        <f>IF(F!M14&gt;F!N14,AD$5,AE$5)</f>
        <v>0</v>
      </c>
      <c r="U13" s="44">
        <f>IF(F!M14=F!N14,AD$5,AE$5)</f>
        <v>1</v>
      </c>
      <c r="V13" s="44">
        <f>IF(F!M14&lt;F!N14,AD$5,AE$5)</f>
        <v>0</v>
      </c>
      <c r="W13" s="43" t="str">
        <f>T!B6</f>
        <v xml:space="preserve">YAŞAMKENT İLKER </v>
      </c>
      <c r="X13" s="44">
        <f>IF(F!M14&lt;F!N14,AD$5,AE$5)</f>
        <v>0</v>
      </c>
      <c r="Y13" s="44">
        <f>IF(F!M14=F!N14,AD$5,AE$5)</f>
        <v>1</v>
      </c>
      <c r="Z13" s="44">
        <f>IF(F!M14&gt;F!N14,AD$5,AE$5)</f>
        <v>0</v>
      </c>
    </row>
    <row r="14" spans="1:31" ht="18" customHeight="1">
      <c r="A14" s="43" t="str">
        <f>T!B7</f>
        <v>ULUBEYSPOR</v>
      </c>
      <c r="B14" s="44">
        <f>IF(F!C15&gt;F!D15,AD$5,AE$5)</f>
        <v>0</v>
      </c>
      <c r="C14" s="44">
        <f>IF(F!C15=F!D15,AD$5,AE$5)</f>
        <v>1</v>
      </c>
      <c r="D14" s="44">
        <f>IF(F!C15&lt;F!D15,AD$5,AE$5)</f>
        <v>0</v>
      </c>
      <c r="E14" s="43" t="str">
        <f>T!B11</f>
        <v>AL KULA GENÇLİK</v>
      </c>
      <c r="F14" s="44">
        <f>IF(F!D15&gt;F!C15,AD$5,AE$5)</f>
        <v>0</v>
      </c>
      <c r="G14" s="44">
        <f>IF(F!C15=F!D15,AD$5,AE$5)</f>
        <v>1</v>
      </c>
      <c r="H14" s="44">
        <f>IF(F!C15&gt;F!D15,AD$5,AE$5)</f>
        <v>0</v>
      </c>
      <c r="I14" s="47"/>
      <c r="J14" s="41" t="str">
        <f>T!B11</f>
        <v>AL KULA GENÇLİK</v>
      </c>
      <c r="K14" s="42">
        <f>IF(F!H15&gt;F!I15,AD$5,AE$5)</f>
        <v>0</v>
      </c>
      <c r="L14" s="42">
        <f>IF(F!H15=F!I15,AD$5,AE$5)</f>
        <v>1</v>
      </c>
      <c r="M14" s="42">
        <f>IF(F!H15&lt;F!I15,AD$5,AE$5)</f>
        <v>0</v>
      </c>
      <c r="N14" s="41" t="str">
        <f>T!B8</f>
        <v>ÇAY YOLU SPOR</v>
      </c>
      <c r="O14" s="42">
        <f>IF(F!H15&lt;F!I15,AD$5,AE$5)</f>
        <v>0</v>
      </c>
      <c r="P14" s="42">
        <f>IF(F!H15=F!I15,AD$5,AE$5)</f>
        <v>1</v>
      </c>
      <c r="Q14" s="42">
        <f>IF(F!H15&gt;F!I15,AD$5,AE$5)</f>
        <v>0</v>
      </c>
      <c r="R14" s="57"/>
      <c r="S14" s="43" t="str">
        <f>T!B8</f>
        <v>ÇAY YOLU SPOR</v>
      </c>
      <c r="T14" s="44">
        <f>IF(F!M15&gt;F!N15,AD$5,AE$5)</f>
        <v>0</v>
      </c>
      <c r="U14" s="44">
        <f>IF(F!M15=F!N15,AD$5,AE$5)</f>
        <v>1</v>
      </c>
      <c r="V14" s="44">
        <f>IF(F!M15&lt;F!N15,AD$5,AE$5)</f>
        <v>0</v>
      </c>
      <c r="W14" s="43" t="str">
        <f>T!B12</f>
        <v>K.HAMAM BLD.SPOR</v>
      </c>
      <c r="X14" s="44">
        <f>IF(F!M15&lt;F!N15,AD$5,AE$5)</f>
        <v>0</v>
      </c>
      <c r="Y14" s="44">
        <f>IF(F!M15=F!N15,AD$5,AE$5)</f>
        <v>1</v>
      </c>
      <c r="Z14" s="44">
        <f>IF(F!M15&gt;F!N15,AD$5,AE$5)</f>
        <v>0</v>
      </c>
    </row>
    <row r="15" spans="1:31" ht="18" customHeight="1">
      <c r="A15" s="43" t="str">
        <f>T!B8</f>
        <v>ÇAY YOLU SPOR</v>
      </c>
      <c r="B15" s="44">
        <f>IF(F!C16&gt;F!D16,AD$5,AE$5)</f>
        <v>0</v>
      </c>
      <c r="C15" s="44">
        <f>IF(F!C16=F!D16,AD$5,AE$5)</f>
        <v>1</v>
      </c>
      <c r="D15" s="44">
        <f>IF(F!C16&lt;F!D16,AD$5,AE$5)</f>
        <v>0</v>
      </c>
      <c r="E15" s="43" t="str">
        <f>T!B10</f>
        <v>1905 ANKARASLAN</v>
      </c>
      <c r="F15" s="44">
        <f>IF(F!D16&gt;F!C16,AD$5,AE$5)</f>
        <v>0</v>
      </c>
      <c r="G15" s="44">
        <f>IF(F!C16=F!D16,AD$5,AE$5)</f>
        <v>1</v>
      </c>
      <c r="H15" s="44">
        <f>IF(F!C16&gt;F!D16,AD$5,AE$5)</f>
        <v>0</v>
      </c>
      <c r="I15" s="47"/>
      <c r="J15" s="41" t="str">
        <f>T!B12</f>
        <v>K.HAMAM BLD.SPOR</v>
      </c>
      <c r="K15" s="42">
        <f>IF(F!H16&gt;F!I16,AD$5,AE$5)</f>
        <v>0</v>
      </c>
      <c r="L15" s="42">
        <f>IF(F!H16=F!I16,AD$5,AE$5)</f>
        <v>1</v>
      </c>
      <c r="M15" s="42">
        <f>IF(F!H16&lt;F!I16,AD$5,AE$5)</f>
        <v>0</v>
      </c>
      <c r="N15" s="41" t="str">
        <f>T!B7</f>
        <v>ULUBEYSPOR</v>
      </c>
      <c r="O15" s="42">
        <f>IF(F!H16&lt;F!I16,AD$5,AE$5)</f>
        <v>0</v>
      </c>
      <c r="P15" s="42">
        <f>IF(F!H16=F!I16,AD$5,AE$5)</f>
        <v>1</v>
      </c>
      <c r="Q15" s="42">
        <f>IF(F!H16&gt;F!I16,AD$5,AE$5)</f>
        <v>0</v>
      </c>
      <c r="R15" s="57"/>
      <c r="S15" s="43" t="str">
        <f>T!B9</f>
        <v>AYDINLIKEVLER</v>
      </c>
      <c r="T15" s="44">
        <f>IF(F!M16&gt;F!N16,AD$5,AE$5)</f>
        <v>0</v>
      </c>
      <c r="U15" s="44">
        <f>IF(F!M16=F!N16,AD$5,AE$5)</f>
        <v>1</v>
      </c>
      <c r="V15" s="44">
        <f>IF(F!M16&lt;F!N16,AD$5,AE$5)</f>
        <v>0</v>
      </c>
      <c r="W15" s="43" t="str">
        <f>T!B11</f>
        <v>AL KULA GENÇLİK</v>
      </c>
      <c r="X15" s="44">
        <f>IF(F!M16&lt;F!N16,AD$5,AE$5)</f>
        <v>0</v>
      </c>
      <c r="Y15" s="44">
        <f>IF(F!M16=F!N16,AD$5,AE$5)</f>
        <v>1</v>
      </c>
      <c r="Z15" s="44">
        <f>IF(F!M16&gt;F!N16,AD$5,AE$5)</f>
        <v>0</v>
      </c>
    </row>
    <row r="16" spans="1:31" ht="18" customHeight="1">
      <c r="A16" s="43" t="str">
        <f>T!B13</f>
        <v>VOLKAN YILDIRIM</v>
      </c>
      <c r="B16" s="44">
        <f>IF(F!C17&gt;F!D17,AD$5,AE$5)</f>
        <v>0</v>
      </c>
      <c r="C16" s="44">
        <f>IF(F!C17=F!D17,AD$5,AE$5)</f>
        <v>1</v>
      </c>
      <c r="D16" s="44">
        <f>IF(F!C17&lt;F!D17,AD$5,AE$5)</f>
        <v>0</v>
      </c>
      <c r="E16" s="43" t="str">
        <f>T!B9</f>
        <v>AYDINLIKEVLER</v>
      </c>
      <c r="F16" s="44">
        <f>IF(F!D17&gt;F!C17,AD$5,AE$5)</f>
        <v>0</v>
      </c>
      <c r="G16" s="44">
        <f>IF(F!C17=F!D17,AD$5,AE$5)</f>
        <v>1</v>
      </c>
      <c r="H16" s="44">
        <f>IF(F!C17&gt;F!D17,AD$5,AE$5)</f>
        <v>0</v>
      </c>
      <c r="I16" s="47"/>
      <c r="J16" s="41" t="str">
        <f>T!B13</f>
        <v>VOLKAN YILDIRIM</v>
      </c>
      <c r="K16" s="42">
        <f>IF(F!H17&gt;F!I17,AD$5,AE$5)</f>
        <v>0</v>
      </c>
      <c r="L16" s="42">
        <f>IF(F!H17=F!I17,AD$5,AE$5)</f>
        <v>1</v>
      </c>
      <c r="M16" s="42">
        <f>IF(F!H17&lt;F!I17,AD$5,AE$5)</f>
        <v>0</v>
      </c>
      <c r="N16" s="41" t="str">
        <f>T!B6</f>
        <v xml:space="preserve">YAŞAMKENT İLKER </v>
      </c>
      <c r="O16" s="42">
        <f>IF(F!H17&lt;F!I17,AD$5,AE$5)</f>
        <v>0</v>
      </c>
      <c r="P16" s="42">
        <f>IF(F!H17=F!I17,AD$5,AE$5)</f>
        <v>1</v>
      </c>
      <c r="Q16" s="42">
        <f>IF(F!H17&gt;F!I17,AD$5,AE$5)</f>
        <v>0</v>
      </c>
      <c r="R16" s="57"/>
      <c r="S16" s="43" t="str">
        <f>T!B10</f>
        <v>1905 ANKARASLAN</v>
      </c>
      <c r="T16" s="44">
        <f>IF(F!M17&gt;F!N17,AD$5,AE$5)</f>
        <v>0</v>
      </c>
      <c r="U16" s="44">
        <f>IF(F!M17=F!N17,AD$5,AE$5)</f>
        <v>1</v>
      </c>
      <c r="V16" s="44">
        <f>IF(F!M17&lt;F!N17,AD$5,AE$5)</f>
        <v>0</v>
      </c>
      <c r="W16" s="43" t="str">
        <f>T!B13</f>
        <v>VOLKAN YILDIRIM</v>
      </c>
      <c r="X16" s="44">
        <f>IF(F!M17&lt;F!N17,AD$5,AE$5)</f>
        <v>0</v>
      </c>
      <c r="Y16" s="44">
        <f>IF(F!M17=F!N17,AD$5,AE$5)</f>
        <v>1</v>
      </c>
      <c r="Z16" s="44">
        <f>IF(F!M17&gt;F!N17,AD$5,AE$5)</f>
        <v>0</v>
      </c>
    </row>
    <row r="17" spans="1:27" ht="9" customHeight="1">
      <c r="A17" s="172"/>
      <c r="B17" s="172"/>
      <c r="C17" s="172"/>
      <c r="D17" s="172"/>
      <c r="E17" s="172"/>
      <c r="F17" s="172"/>
      <c r="G17" s="172"/>
      <c r="H17" s="172"/>
      <c r="I17" s="56"/>
      <c r="J17" s="53"/>
      <c r="K17" s="51"/>
      <c r="L17" s="51"/>
      <c r="M17" s="51"/>
      <c r="N17" s="51"/>
      <c r="O17" s="52"/>
      <c r="P17" s="52"/>
      <c r="Q17" s="52"/>
      <c r="R17" s="57"/>
      <c r="S17" s="172"/>
      <c r="T17" s="172"/>
      <c r="U17" s="172"/>
      <c r="V17" s="172"/>
      <c r="W17" s="172"/>
      <c r="X17" s="172"/>
      <c r="Y17" s="172"/>
      <c r="Z17" s="172"/>
    </row>
    <row r="18" spans="1:27" ht="21" customHeight="1">
      <c r="A18" s="155" t="s">
        <v>40</v>
      </c>
      <c r="B18" s="156"/>
      <c r="C18" s="156"/>
      <c r="D18" s="156"/>
      <c r="E18" s="156"/>
      <c r="F18" s="156"/>
      <c r="G18" s="156"/>
      <c r="H18" s="157"/>
      <c r="I18" s="55"/>
      <c r="J18" s="152" t="s">
        <v>41</v>
      </c>
      <c r="K18" s="153"/>
      <c r="L18" s="153"/>
      <c r="M18" s="153"/>
      <c r="N18" s="153"/>
      <c r="O18" s="153"/>
      <c r="P18" s="153"/>
      <c r="Q18" s="154"/>
      <c r="R18" s="58"/>
      <c r="S18" s="155" t="s">
        <v>42</v>
      </c>
      <c r="T18" s="156"/>
      <c r="U18" s="156"/>
      <c r="V18" s="156"/>
      <c r="W18" s="156"/>
      <c r="X18" s="156"/>
      <c r="Y18" s="156"/>
      <c r="Z18" s="157"/>
      <c r="AA18" s="12"/>
    </row>
    <row r="19" spans="1:27" ht="18" customHeight="1">
      <c r="A19" s="170" t="s">
        <v>34</v>
      </c>
      <c r="B19" s="170"/>
      <c r="C19" s="170"/>
      <c r="D19" s="171"/>
      <c r="E19" s="155" t="s">
        <v>35</v>
      </c>
      <c r="F19" s="156"/>
      <c r="G19" s="156"/>
      <c r="H19" s="157"/>
      <c r="I19" s="55"/>
      <c r="J19" s="169" t="s">
        <v>34</v>
      </c>
      <c r="K19" s="169"/>
      <c r="L19" s="169"/>
      <c r="M19" s="169"/>
      <c r="N19" s="152" t="s">
        <v>35</v>
      </c>
      <c r="O19" s="153"/>
      <c r="P19" s="153"/>
      <c r="Q19" s="154"/>
      <c r="R19" s="58"/>
      <c r="S19" s="168" t="s">
        <v>34</v>
      </c>
      <c r="T19" s="168"/>
      <c r="U19" s="168"/>
      <c r="V19" s="168"/>
      <c r="W19" s="155" t="s">
        <v>35</v>
      </c>
      <c r="X19" s="156"/>
      <c r="Y19" s="156"/>
      <c r="Z19" s="157"/>
      <c r="AA19" s="12"/>
    </row>
    <row r="20" spans="1:27" ht="18" customHeight="1">
      <c r="A20" s="110" t="s">
        <v>36</v>
      </c>
      <c r="B20" s="110" t="s">
        <v>24</v>
      </c>
      <c r="C20" s="110" t="s">
        <v>25</v>
      </c>
      <c r="D20" s="110" t="s">
        <v>26</v>
      </c>
      <c r="E20" s="110" t="s">
        <v>36</v>
      </c>
      <c r="F20" s="110" t="s">
        <v>24</v>
      </c>
      <c r="G20" s="110" t="s">
        <v>25</v>
      </c>
      <c r="H20" s="110" t="s">
        <v>26</v>
      </c>
      <c r="I20" s="55"/>
      <c r="J20" s="111" t="s">
        <v>36</v>
      </c>
      <c r="K20" s="111" t="s">
        <v>24</v>
      </c>
      <c r="L20" s="111" t="s">
        <v>25</v>
      </c>
      <c r="M20" s="111" t="s">
        <v>26</v>
      </c>
      <c r="N20" s="111" t="s">
        <v>36</v>
      </c>
      <c r="O20" s="111" t="s">
        <v>24</v>
      </c>
      <c r="P20" s="111" t="s">
        <v>25</v>
      </c>
      <c r="Q20" s="111" t="s">
        <v>26</v>
      </c>
      <c r="R20" s="58"/>
      <c r="S20" s="110" t="s">
        <v>36</v>
      </c>
      <c r="T20" s="110" t="s">
        <v>24</v>
      </c>
      <c r="U20" s="110" t="s">
        <v>25</v>
      </c>
      <c r="V20" s="110" t="s">
        <v>26</v>
      </c>
      <c r="W20" s="110" t="s">
        <v>36</v>
      </c>
      <c r="X20" s="110" t="s">
        <v>24</v>
      </c>
      <c r="Y20" s="110" t="s">
        <v>25</v>
      </c>
      <c r="Z20" s="110" t="s">
        <v>26</v>
      </c>
      <c r="AA20" s="12"/>
    </row>
    <row r="21" spans="1:27" ht="18" customHeight="1">
      <c r="A21" s="43" t="str">
        <f>T!B6</f>
        <v xml:space="preserve">YAŞAMKENT İLKER </v>
      </c>
      <c r="B21" s="44">
        <f>IF(F!C22&gt;F!D22,AD$5,AE$5)</f>
        <v>0</v>
      </c>
      <c r="C21" s="44">
        <f>IF(F!C22=F!D22,AD$5,AE$5)</f>
        <v>1</v>
      </c>
      <c r="D21" s="44">
        <f>IF(F!C22&lt;F!D22,AD$5,AE$5)</f>
        <v>0</v>
      </c>
      <c r="E21" s="43" t="str">
        <f>T!B8</f>
        <v>ÇAY YOLU SPOR</v>
      </c>
      <c r="F21" s="44">
        <f>IF(F!D22&gt;F!C22,AD$5,AE$5)</f>
        <v>0</v>
      </c>
      <c r="G21" s="44">
        <f>IF(F!C22=F!D22,AD$5,AE$5)</f>
        <v>1</v>
      </c>
      <c r="H21" s="44">
        <f>IF(F!C22&gt;F!D22,AD$5,AE$5)</f>
        <v>0</v>
      </c>
      <c r="I21" s="47"/>
      <c r="J21" s="41" t="str">
        <f>T!B7</f>
        <v>ULUBEYSPOR</v>
      </c>
      <c r="K21" s="42">
        <f>IF(F!H22&gt;F!I22,AD$5,AE$5)</f>
        <v>0</v>
      </c>
      <c r="L21" s="42">
        <f>IF(F!H22=F!I22,AD$5,AE$5)</f>
        <v>1</v>
      </c>
      <c r="M21" s="42">
        <f>IF(F!H22&lt;F!I22,AD$5,AE$5)</f>
        <v>0</v>
      </c>
      <c r="N21" s="41" t="str">
        <f>T!B8</f>
        <v>ÇAY YOLU SPOR</v>
      </c>
      <c r="O21" s="42">
        <f>IF(F!H22&lt;F!I22,AD$5,AE$5)</f>
        <v>0</v>
      </c>
      <c r="P21" s="42">
        <f>IF(F!H22=F!I22,AD$5,AE$5)</f>
        <v>1</v>
      </c>
      <c r="Q21" s="42">
        <f>IF(F!H22&gt;F!I22,AD$5,AE$5)</f>
        <v>0</v>
      </c>
      <c r="R21" s="58"/>
      <c r="S21" s="43" t="str">
        <f>T!B10</f>
        <v>1905 ANKARASLAN</v>
      </c>
      <c r="T21" s="44">
        <f>IF(F!M22&gt;F!N22,AD$5,AE$5)</f>
        <v>0</v>
      </c>
      <c r="U21" s="44">
        <f>IF(F!M22=F!N22,AD$5,AE$5)</f>
        <v>1</v>
      </c>
      <c r="V21" s="44">
        <f>IF(F!M22&lt;F!N22,AD$5,AE$5)</f>
        <v>0</v>
      </c>
      <c r="W21" s="43" t="str">
        <f>T!B6</f>
        <v xml:space="preserve">YAŞAMKENT İLKER </v>
      </c>
      <c r="X21" s="44">
        <f>IF(F!M22&lt;F!N22,AD$5,AE$5)</f>
        <v>0</v>
      </c>
      <c r="Y21" s="44">
        <f>IF(F!M22=F!N22,AD$5,AE$5)</f>
        <v>1</v>
      </c>
      <c r="Z21" s="44">
        <f>IF(F!M22&gt;F!N22,AD$5,AE$5)</f>
        <v>0</v>
      </c>
      <c r="AA21" s="12"/>
    </row>
    <row r="22" spans="1:27" ht="18" customHeight="1">
      <c r="A22" s="43" t="str">
        <f>T!B11</f>
        <v>AL KULA GENÇLİK</v>
      </c>
      <c r="B22" s="44">
        <f>IF(F!C23&gt;F!D23,AD$5,AE$5)</f>
        <v>0</v>
      </c>
      <c r="C22" s="44">
        <f>IF(F!C23=F!D23,AD$5,AE$5)</f>
        <v>1</v>
      </c>
      <c r="D22" s="44">
        <f>IF(F!C23&lt;F!D23,AD$5,AE$5)</f>
        <v>0</v>
      </c>
      <c r="E22" s="43" t="str">
        <f>T!B10</f>
        <v>1905 ANKARASLAN</v>
      </c>
      <c r="F22" s="44">
        <f>IF(F!D23&gt;F!C23,AD$5,AE$5)</f>
        <v>0</v>
      </c>
      <c r="G22" s="44">
        <f>IF(F!C23=F!D23,AD$5,AE$5)</f>
        <v>1</v>
      </c>
      <c r="H22" s="44">
        <f>IF(F!C23&gt;F!D23,AD$5,AE$5)</f>
        <v>0</v>
      </c>
      <c r="I22" s="47"/>
      <c r="J22" s="41" t="str">
        <f>T!B6</f>
        <v xml:space="preserve">YAŞAMKENT İLKER </v>
      </c>
      <c r="K22" s="42">
        <f>IF(F!H23&gt;F!I23,AD$5,AE$5)</f>
        <v>0</v>
      </c>
      <c r="L22" s="42">
        <f>IF(F!H23=F!I23,AD$5,AE$5)</f>
        <v>1</v>
      </c>
      <c r="M22" s="42">
        <f>IF(F!H23&lt;F!I23,AD$5,AE$5)</f>
        <v>0</v>
      </c>
      <c r="N22" s="41" t="str">
        <f>T!B9</f>
        <v>AYDINLIKEVLER</v>
      </c>
      <c r="O22" s="42">
        <f>IF(F!H23&lt;F!I23,AD$5,AE$5)</f>
        <v>0</v>
      </c>
      <c r="P22" s="42">
        <f>IF(F!H23=F!I23,AD$5,AE$5)</f>
        <v>1</v>
      </c>
      <c r="Q22" s="42">
        <f>IF(F!H23&gt;F!I23,AD$5,AE$5)</f>
        <v>0</v>
      </c>
      <c r="R22" s="58"/>
      <c r="S22" s="43" t="str">
        <f>T!B9</f>
        <v>AYDINLIKEVLER</v>
      </c>
      <c r="T22" s="44">
        <f>IF(F!M23&gt;F!N23,AD$5,AE$5)</f>
        <v>0</v>
      </c>
      <c r="U22" s="44">
        <f>IF(F!M23=F!N23,AD$5,AE$5)</f>
        <v>1</v>
      </c>
      <c r="V22" s="44">
        <f>IF(F!M23&lt;F!N23,AD$5,AE$5)</f>
        <v>0</v>
      </c>
      <c r="W22" s="43" t="str">
        <f>T!B7</f>
        <v>ULUBEYSPOR</v>
      </c>
      <c r="X22" s="44">
        <f>IF(F!M23&lt;F!N23,AD$5,AE$5)</f>
        <v>0</v>
      </c>
      <c r="Y22" s="44">
        <f>IF(F!M23=F!N23,AD$5,AE$5)</f>
        <v>1</v>
      </c>
      <c r="Z22" s="44">
        <f>IF(F!M23&gt;F!N23,AD$5,AE$5)</f>
        <v>0</v>
      </c>
      <c r="AA22" s="12"/>
    </row>
    <row r="23" spans="1:27" ht="18" customHeight="1">
      <c r="A23" s="43" t="str">
        <f>T!B12</f>
        <v>K.HAMAM BLD.SPOR</v>
      </c>
      <c r="B23" s="44">
        <f>IF(F!C24&gt;F!D24,AD$5,AE$5)</f>
        <v>0</v>
      </c>
      <c r="C23" s="44">
        <f>IF(F!C24=F!D24,AD$5,AE$5)</f>
        <v>1</v>
      </c>
      <c r="D23" s="44">
        <f>IF(F!C24&lt;F!D24,AD$5,AE$5)</f>
        <v>0</v>
      </c>
      <c r="E23" s="43" t="str">
        <f>T!B9</f>
        <v>AYDINLIKEVLER</v>
      </c>
      <c r="F23" s="44">
        <f>IF(F!D24&gt;F!C24,AD$5,AE$5)</f>
        <v>0</v>
      </c>
      <c r="G23" s="44">
        <f>IF(F!C24=F!D24,AD$5,AE$5)</f>
        <v>1</v>
      </c>
      <c r="H23" s="44">
        <f>IF(F!C24&gt;F!D24,AD$5,AE$5)</f>
        <v>0</v>
      </c>
      <c r="I23" s="47"/>
      <c r="J23" s="41" t="str">
        <f>T!B12</f>
        <v>K.HAMAM BLD.SPOR</v>
      </c>
      <c r="K23" s="42">
        <f>IF(F!H24&gt;F!I24,AD$5,AE$5)</f>
        <v>0</v>
      </c>
      <c r="L23" s="42">
        <f>IF(F!H24=F!I24,AD$5,AE$5)</f>
        <v>1</v>
      </c>
      <c r="M23" s="42">
        <f>IF(F!H24&lt;F!I24,AD$5,AE$5)</f>
        <v>0</v>
      </c>
      <c r="N23" s="41" t="str">
        <f>T!B10</f>
        <v>1905 ANKARASLAN</v>
      </c>
      <c r="O23" s="42">
        <f>IF(F!H24&lt;F!I24,AD$5,AE$5)</f>
        <v>0</v>
      </c>
      <c r="P23" s="42">
        <f>IF(F!H24=F!I24,AD$5,AE$5)</f>
        <v>1</v>
      </c>
      <c r="Q23" s="42">
        <f>IF(F!H24&gt;F!I24,AD$5,AE$5)</f>
        <v>0</v>
      </c>
      <c r="R23" s="58"/>
      <c r="S23" s="43" t="str">
        <f>T!B11</f>
        <v>AL KULA GENÇLİK</v>
      </c>
      <c r="T23" s="44">
        <f>IF(F!M24&gt;F!N24,AD$5,AE$5)</f>
        <v>0</v>
      </c>
      <c r="U23" s="44">
        <f>IF(F!M24=F!N24,AD$5,AE$5)</f>
        <v>1</v>
      </c>
      <c r="V23" s="44">
        <f>IF(F!M24&lt;F!N24,AD$5,AE$5)</f>
        <v>0</v>
      </c>
      <c r="W23" s="43" t="str">
        <f>T!B12</f>
        <v>K.HAMAM BLD.SPOR</v>
      </c>
      <c r="X23" s="44">
        <f>IF(F!M24&lt;F!N24,AD$5,AE$5)</f>
        <v>0</v>
      </c>
      <c r="Y23" s="44">
        <f>IF(F!M24=F!N24,AD$5,AE$5)</f>
        <v>1</v>
      </c>
      <c r="Z23" s="44">
        <f>IF(F!M24&gt;F!N24,AD$5,AE$5)</f>
        <v>0</v>
      </c>
      <c r="AA23" s="12"/>
    </row>
    <row r="24" spans="1:27" ht="18" customHeight="1">
      <c r="A24" s="43" t="str">
        <f>T!B13</f>
        <v>VOLKAN YILDIRIM</v>
      </c>
      <c r="B24" s="44">
        <f>IF(F!C25&gt;F!D25,AD$5,AE$5)</f>
        <v>0</v>
      </c>
      <c r="C24" s="44">
        <f>IF(F!C25=F!D25,AD$5,AE$5)</f>
        <v>1</v>
      </c>
      <c r="D24" s="44">
        <f>IF(F!C25&lt;F!D25,AD$5,AE$5)</f>
        <v>0</v>
      </c>
      <c r="E24" s="43" t="str">
        <f>T!B7</f>
        <v>ULUBEYSPOR</v>
      </c>
      <c r="F24" s="44">
        <f>IF(F!D25&gt;F!C25,AD$5,AE$5)</f>
        <v>0</v>
      </c>
      <c r="G24" s="44">
        <f>IF(F!C25=F!D25,AD$5,AE$5)</f>
        <v>1</v>
      </c>
      <c r="H24" s="44">
        <f>IF(F!C25&gt;F!D25,AD$5,AE$5)</f>
        <v>0</v>
      </c>
      <c r="I24" s="47"/>
      <c r="J24" s="41" t="str">
        <f>T!B13</f>
        <v>VOLKAN YILDIRIM</v>
      </c>
      <c r="K24" s="42">
        <f>IF(F!H25&gt;F!I25,AD$5,AE$5)</f>
        <v>0</v>
      </c>
      <c r="L24" s="42">
        <f>IF(F!H25=F!I25,AD$5,AE$5)</f>
        <v>1</v>
      </c>
      <c r="M24" s="42">
        <f>IF(F!H25&lt;F!I25,AD$5,AE$5)</f>
        <v>0</v>
      </c>
      <c r="N24" s="41" t="str">
        <f>T!B11</f>
        <v>AL KULA GENÇLİK</v>
      </c>
      <c r="O24" s="42">
        <f>IF(F!H25&lt;F!I25,AD$5,AE$5)</f>
        <v>0</v>
      </c>
      <c r="P24" s="42">
        <f>IF(F!H25=F!I25,AD$5,AE$5)</f>
        <v>1</v>
      </c>
      <c r="Q24" s="42">
        <f>IF(F!H25&gt;F!I25,AD$5,AE$5)</f>
        <v>0</v>
      </c>
      <c r="R24" s="58"/>
      <c r="S24" s="43" t="str">
        <f>T!B8</f>
        <v>ÇAY YOLU SPOR</v>
      </c>
      <c r="T24" s="44">
        <f>IF(F!M25&gt;F!N25,AD$5,AE$5)</f>
        <v>0</v>
      </c>
      <c r="U24" s="44">
        <f>IF(F!M25=F!N25,AD$5,AE$5)</f>
        <v>1</v>
      </c>
      <c r="V24" s="44">
        <f>IF(F!M25&lt;F!N25,AD$5,AE$5)</f>
        <v>0</v>
      </c>
      <c r="W24" s="43" t="str">
        <f>T!B13</f>
        <v>VOLKAN YILDIRIM</v>
      </c>
      <c r="X24" s="44">
        <f>IF(F!M25&lt;F!N25,AD$5,AE$5)</f>
        <v>0</v>
      </c>
      <c r="Y24" s="44">
        <f>IF(F!M25=F!N25,AD$5,AE$5)</f>
        <v>1</v>
      </c>
      <c r="Z24" s="44">
        <f>IF(F!M25&gt;F!N25,AD$5,AE$5)</f>
        <v>0</v>
      </c>
      <c r="AA24" s="12"/>
    </row>
    <row r="25" spans="1:27" ht="9" customHeight="1">
      <c r="A25" s="172"/>
      <c r="B25" s="172"/>
      <c r="C25" s="172"/>
      <c r="D25" s="172"/>
      <c r="E25" s="172"/>
      <c r="F25" s="172"/>
      <c r="G25" s="172"/>
      <c r="H25" s="172"/>
      <c r="I25" s="56"/>
      <c r="J25" s="52"/>
      <c r="K25" s="51"/>
      <c r="L25" s="51"/>
      <c r="M25" s="51"/>
      <c r="N25" s="51"/>
      <c r="O25" s="52"/>
      <c r="P25" s="52"/>
      <c r="Q25" s="52"/>
      <c r="R25" s="57"/>
      <c r="S25" s="172"/>
      <c r="T25" s="172"/>
      <c r="U25" s="172"/>
      <c r="V25" s="172"/>
      <c r="W25" s="172"/>
      <c r="X25" s="172"/>
      <c r="Y25" s="172"/>
      <c r="Z25" s="172"/>
    </row>
    <row r="26" spans="1:27" ht="21" customHeight="1">
      <c r="A26" s="155" t="s">
        <v>43</v>
      </c>
      <c r="B26" s="156"/>
      <c r="C26" s="156"/>
      <c r="D26" s="156"/>
      <c r="E26" s="156"/>
      <c r="F26" s="156"/>
      <c r="G26" s="156"/>
      <c r="H26" s="157"/>
      <c r="I26" s="56"/>
      <c r="J26" s="152" t="s">
        <v>44</v>
      </c>
      <c r="K26" s="153"/>
      <c r="L26" s="153"/>
      <c r="M26" s="153"/>
      <c r="N26" s="153"/>
      <c r="O26" s="153"/>
      <c r="P26" s="153"/>
      <c r="Q26" s="154"/>
      <c r="R26" s="57"/>
      <c r="S26" s="155" t="s">
        <v>45</v>
      </c>
      <c r="T26" s="156"/>
      <c r="U26" s="156"/>
      <c r="V26" s="156"/>
      <c r="W26" s="156"/>
      <c r="X26" s="156"/>
      <c r="Y26" s="156"/>
      <c r="Z26" s="157"/>
    </row>
    <row r="27" spans="1:27" ht="18" customHeight="1">
      <c r="A27" s="170" t="s">
        <v>34</v>
      </c>
      <c r="B27" s="170"/>
      <c r="C27" s="170"/>
      <c r="D27" s="171"/>
      <c r="E27" s="155" t="s">
        <v>35</v>
      </c>
      <c r="F27" s="156"/>
      <c r="G27" s="156"/>
      <c r="H27" s="157"/>
      <c r="I27" s="55"/>
      <c r="J27" s="169" t="s">
        <v>34</v>
      </c>
      <c r="K27" s="169"/>
      <c r="L27" s="169"/>
      <c r="M27" s="169"/>
      <c r="N27" s="152" t="s">
        <v>35</v>
      </c>
      <c r="O27" s="153"/>
      <c r="P27" s="153"/>
      <c r="Q27" s="154"/>
      <c r="R27" s="57"/>
      <c r="S27" s="168" t="s">
        <v>34</v>
      </c>
      <c r="T27" s="168"/>
      <c r="U27" s="168"/>
      <c r="V27" s="168"/>
      <c r="W27" s="155" t="s">
        <v>35</v>
      </c>
      <c r="X27" s="156"/>
      <c r="Y27" s="156"/>
      <c r="Z27" s="157"/>
    </row>
    <row r="28" spans="1:27" ht="18" customHeight="1">
      <c r="A28" s="110" t="s">
        <v>36</v>
      </c>
      <c r="B28" s="110" t="s">
        <v>24</v>
      </c>
      <c r="C28" s="110" t="s">
        <v>25</v>
      </c>
      <c r="D28" s="110" t="s">
        <v>26</v>
      </c>
      <c r="E28" s="110" t="s">
        <v>36</v>
      </c>
      <c r="F28" s="110" t="s">
        <v>24</v>
      </c>
      <c r="G28" s="110" t="s">
        <v>25</v>
      </c>
      <c r="H28" s="110" t="s">
        <v>26</v>
      </c>
      <c r="I28" s="55"/>
      <c r="J28" s="111" t="s">
        <v>36</v>
      </c>
      <c r="K28" s="111" t="s">
        <v>24</v>
      </c>
      <c r="L28" s="111" t="s">
        <v>25</v>
      </c>
      <c r="M28" s="111" t="s">
        <v>26</v>
      </c>
      <c r="N28" s="111" t="s">
        <v>36</v>
      </c>
      <c r="O28" s="111" t="s">
        <v>24</v>
      </c>
      <c r="P28" s="111" t="s">
        <v>25</v>
      </c>
      <c r="Q28" s="111" t="s">
        <v>26</v>
      </c>
      <c r="R28" s="57"/>
      <c r="S28" s="110" t="s">
        <v>36</v>
      </c>
      <c r="T28" s="110" t="s">
        <v>24</v>
      </c>
      <c r="U28" s="110" t="s">
        <v>25</v>
      </c>
      <c r="V28" s="110" t="s">
        <v>26</v>
      </c>
      <c r="W28" s="110" t="s">
        <v>36</v>
      </c>
      <c r="X28" s="110" t="s">
        <v>24</v>
      </c>
      <c r="Y28" s="110" t="s">
        <v>25</v>
      </c>
      <c r="Z28" s="110" t="s">
        <v>26</v>
      </c>
    </row>
    <row r="29" spans="1:27" ht="18" customHeight="1">
      <c r="A29" s="43" t="str">
        <f>T!B8</f>
        <v>ÇAY YOLU SPOR</v>
      </c>
      <c r="B29" s="44">
        <f>IF(F!C30&gt;F!D30,AD$5,AE$5)</f>
        <v>0</v>
      </c>
      <c r="C29" s="44">
        <f>IF(F!C30=F!D30,AD$5,AE$5)</f>
        <v>1</v>
      </c>
      <c r="D29" s="44">
        <f>IF(F!C30&lt;F!D30,AD$5,AE$5)</f>
        <v>0</v>
      </c>
      <c r="E29" s="43" t="str">
        <f>T!B9</f>
        <v>AYDINLIKEVLER</v>
      </c>
      <c r="F29" s="44">
        <f>IF(F!D30&gt;F!C30,AD$5,AE$5)</f>
        <v>0</v>
      </c>
      <c r="G29" s="44">
        <f>IF(F!C30=F!D30,AD$5,AE$5)</f>
        <v>1</v>
      </c>
      <c r="H29" s="44">
        <f>IF(F!C30&gt;F!D30,AD$5,AE$5)</f>
        <v>0</v>
      </c>
      <c r="I29" s="55"/>
      <c r="J29" s="41" t="str">
        <f>T!B12</f>
        <v>K.HAMAM BLD.SPOR</v>
      </c>
      <c r="K29" s="42">
        <f>IF(F!H30&gt;F!I30,AD$5,AE$5)</f>
        <v>0</v>
      </c>
      <c r="L29" s="42">
        <f>IF(F!H30=F!I30,AD$5,AE$5)</f>
        <v>1</v>
      </c>
      <c r="M29" s="42">
        <f>IF(F!H30&lt;F!I30,AD$5,AE$5)</f>
        <v>0</v>
      </c>
      <c r="N29" s="41" t="str">
        <f>T!B6</f>
        <v xml:space="preserve">YAŞAMKENT İLKER </v>
      </c>
      <c r="O29" s="42">
        <f>IF(F!H30&lt;F!I30,AD$5,AE$5)</f>
        <v>0</v>
      </c>
      <c r="P29" s="42">
        <f>IF(F!H30=F!I30,AD$5,AE$5)</f>
        <v>1</v>
      </c>
      <c r="Q29" s="42">
        <f>IF(F!H30&gt;F!I30,AD$5,AE$5)</f>
        <v>0</v>
      </c>
      <c r="R29" s="57"/>
      <c r="S29" s="43" t="str">
        <f>T!B9</f>
        <v>AYDINLIKEVLER</v>
      </c>
      <c r="T29" s="44">
        <f>IF(F!M30&gt;F!N30,AD$5,AE$5)</f>
        <v>0</v>
      </c>
      <c r="U29" s="44">
        <f>IF(F!M30=F!N30,AD$5,AE$5)</f>
        <v>1</v>
      </c>
      <c r="V29" s="44">
        <f>IF(F!M30&lt;F!N30,AD$5,AE$5)</f>
        <v>0</v>
      </c>
      <c r="W29" s="43" t="str">
        <f>T!B10</f>
        <v>1905 ANKARASLAN</v>
      </c>
      <c r="X29" s="44">
        <f>IF(F!M30&lt;F!N30,AD$5,AE$5)</f>
        <v>0</v>
      </c>
      <c r="Y29" s="44">
        <f>IF(F!M30=F!N30,AD$5,AE$5)</f>
        <v>1</v>
      </c>
      <c r="Z29" s="44">
        <f>IF(F!M30&gt;F!N30,AD$5,AE$5)</f>
        <v>0</v>
      </c>
    </row>
    <row r="30" spans="1:27" ht="18" customHeight="1">
      <c r="A30" s="43" t="str">
        <f>T!B7</f>
        <v>ULUBEYSPOR</v>
      </c>
      <c r="B30" s="44">
        <f>IF(F!C31&gt;F!D31,AD$5,AE$5)</f>
        <v>0</v>
      </c>
      <c r="C30" s="44">
        <f>IF(F!C31=F!D31,AD$5,AE$5)</f>
        <v>1</v>
      </c>
      <c r="D30" s="44">
        <f>IF(F!C31&lt;F!D31,AD$5,AE$5)</f>
        <v>0</v>
      </c>
      <c r="E30" s="43" t="str">
        <f>T!B10</f>
        <v>1905 ANKARASLAN</v>
      </c>
      <c r="F30" s="44">
        <f>IF(F!D31&gt;F!C31,AD$5,AE$5)</f>
        <v>0</v>
      </c>
      <c r="G30" s="44">
        <f>IF(F!C31=F!D31,AD$5,AE$5)</f>
        <v>1</v>
      </c>
      <c r="H30" s="44">
        <f>IF(F!C31&gt;F!D31,AD$5,AE$5)</f>
        <v>0</v>
      </c>
      <c r="I30" s="56"/>
      <c r="J30" s="41" t="str">
        <f>T!B11</f>
        <v>AL KULA GENÇLİK</v>
      </c>
      <c r="K30" s="42">
        <f>IF(F!H31&gt;F!I31,AD$5,AE$5)</f>
        <v>0</v>
      </c>
      <c r="L30" s="42">
        <f>IF(F!H31=F!I31,AD$5,AE$5)</f>
        <v>1</v>
      </c>
      <c r="M30" s="42">
        <f>IF(F!H31&lt;F!I31,AD$5,AE$5)</f>
        <v>0</v>
      </c>
      <c r="N30" s="41" t="str">
        <f>T!B7</f>
        <v>ULUBEYSPOR</v>
      </c>
      <c r="O30" s="42">
        <f>IF(F!H31&lt;F!I31,AD$5,AE$5)</f>
        <v>0</v>
      </c>
      <c r="P30" s="42">
        <f>IF(F!H31=F!I31,AD$5,AE$5)</f>
        <v>1</v>
      </c>
      <c r="Q30" s="42">
        <f>IF(F!H31&gt;F!I31,AD$5,AE$5)</f>
        <v>0</v>
      </c>
      <c r="R30" s="57"/>
      <c r="S30" s="43" t="str">
        <f>T!B8</f>
        <v>ÇAY YOLU SPOR</v>
      </c>
      <c r="T30" s="44">
        <f>IF(F!M31&gt;F!N31,AD$5,AE$5)</f>
        <v>0</v>
      </c>
      <c r="U30" s="44">
        <f>IF(F!M31=F!N31,AD$5,AE$5)</f>
        <v>1</v>
      </c>
      <c r="V30" s="44">
        <f>IF(F!M31&lt;F!N31,AD$5,AE$5)</f>
        <v>0</v>
      </c>
      <c r="W30" s="43" t="str">
        <f>T!B11</f>
        <v>AL KULA GENÇLİK</v>
      </c>
      <c r="X30" s="44">
        <f>IF(F!M31&lt;F!N31,AD$5,AE$5)</f>
        <v>0</v>
      </c>
      <c r="Y30" s="44">
        <f>IF(F!M31=F!N31,AD$5,AE$5)</f>
        <v>1</v>
      </c>
      <c r="Z30" s="44">
        <f>IF(F!M31&gt;F!N31,AD$5,AE$5)</f>
        <v>0</v>
      </c>
    </row>
    <row r="31" spans="1:27" ht="18" customHeight="1">
      <c r="A31" s="43" t="str">
        <f>T!B6</f>
        <v xml:space="preserve">YAŞAMKENT İLKER </v>
      </c>
      <c r="B31" s="44">
        <f>IF(F!C32&gt;F!D32,AD$5,AE$5)</f>
        <v>0</v>
      </c>
      <c r="C31" s="44">
        <f>IF(F!C32=F!D32,AD$5,AE$5)</f>
        <v>1</v>
      </c>
      <c r="D31" s="44">
        <f>IF(F!C32&lt;F!D32,AD$5,AE$5)</f>
        <v>0</v>
      </c>
      <c r="E31" s="43" t="str">
        <f>T!B11</f>
        <v>AL KULA GENÇLİK</v>
      </c>
      <c r="F31" s="44">
        <f>IF(F!D32&gt;F!C32,AD$5,AE$5)</f>
        <v>0</v>
      </c>
      <c r="G31" s="44">
        <f>IF(F!C32=F!D32,AD$5,AE$5)</f>
        <v>1</v>
      </c>
      <c r="H31" s="44">
        <f>IF(F!C32&gt;F!D32,AD$5,AE$5)</f>
        <v>0</v>
      </c>
      <c r="I31" s="45"/>
      <c r="J31" s="41" t="str">
        <f>T!B10</f>
        <v>1905 ANKARASLAN</v>
      </c>
      <c r="K31" s="42">
        <f>IF(F!H32&gt;F!I32,AD$5,AE$5)</f>
        <v>0</v>
      </c>
      <c r="L31" s="42">
        <f>IF(F!H32=F!I32,AD$5,AE$5)</f>
        <v>1</v>
      </c>
      <c r="M31" s="42">
        <f>IF(F!H32&lt;F!I32,AD$5,AE$5)</f>
        <v>0</v>
      </c>
      <c r="N31" s="41" t="str">
        <f>T!B8</f>
        <v>ÇAY YOLU SPOR</v>
      </c>
      <c r="O31" s="42">
        <f>IF(F!H32&lt;F!I32,AD$5,AE$5)</f>
        <v>0</v>
      </c>
      <c r="P31" s="42">
        <f>IF(F!H32=F!I32,AD$5,AE$5)</f>
        <v>1</v>
      </c>
      <c r="Q31" s="42">
        <f>IF(F!H32&gt;F!I32,AD$5,AE$5)</f>
        <v>0</v>
      </c>
      <c r="R31" s="45"/>
      <c r="S31" s="43" t="str">
        <f>T!B7</f>
        <v>ULUBEYSPOR</v>
      </c>
      <c r="T31" s="44">
        <f>IF(F!M32&gt;F!N32,AD$5,AE$5)</f>
        <v>0</v>
      </c>
      <c r="U31" s="44">
        <f>IF(F!M32=F!N32,AD$5,AE$5)</f>
        <v>1</v>
      </c>
      <c r="V31" s="44">
        <f>IF(F!M32&lt;F!N32,AD$5,AE$5)</f>
        <v>0</v>
      </c>
      <c r="W31" s="43" t="str">
        <f>T!B12</f>
        <v>K.HAMAM BLD.SPOR</v>
      </c>
      <c r="X31" s="44">
        <f>IF(F!M32&lt;F!N32,AD$5,AE$5)</f>
        <v>0</v>
      </c>
      <c r="Y31" s="44">
        <f>IF(F!M32=F!N32,AD$5,AE$5)</f>
        <v>1</v>
      </c>
      <c r="Z31" s="44">
        <f>IF(F!M32&gt;F!N32,AD$5,AE$5)</f>
        <v>0</v>
      </c>
    </row>
    <row r="32" spans="1:27" ht="18" customHeight="1">
      <c r="A32" s="43" t="str">
        <f>T!B13</f>
        <v>VOLKAN YILDIRIM</v>
      </c>
      <c r="B32" s="44">
        <f>IF(F!C33&gt;F!D33,AD$5,AE$5)</f>
        <v>0</v>
      </c>
      <c r="C32" s="44">
        <f>IF(F!C33=F!D33,AD$5,AE$5)</f>
        <v>1</v>
      </c>
      <c r="D32" s="44">
        <f>IF(F!C33&lt;F!D33,AD$5,AE$5)</f>
        <v>0</v>
      </c>
      <c r="E32" s="43" t="str">
        <f>T!B12</f>
        <v>K.HAMAM BLD.SPOR</v>
      </c>
      <c r="F32" s="44">
        <f>IF(F!D33&gt;F!C33,AD$5,AE$5)</f>
        <v>0</v>
      </c>
      <c r="G32" s="44">
        <f>IF(F!C33=F!D33,AD$5,AE$5)</f>
        <v>1</v>
      </c>
      <c r="H32" s="44">
        <f>IF(F!C33&gt;F!D33,AD$5,AE$5)</f>
        <v>0</v>
      </c>
      <c r="I32" s="45"/>
      <c r="J32" s="41" t="str">
        <f>T!B9</f>
        <v>AYDINLIKEVLER</v>
      </c>
      <c r="K32" s="42">
        <f>IF(F!H33&gt;F!I33,AD$5,AE$5)</f>
        <v>0</v>
      </c>
      <c r="L32" s="42">
        <f>IF(F!H33=F!I33,AD$5,AE$5)</f>
        <v>1</v>
      </c>
      <c r="M32" s="42">
        <f>IF(F!H33&lt;F!I33,AD$5,AE$5)</f>
        <v>0</v>
      </c>
      <c r="N32" s="41" t="str">
        <f>T!B13</f>
        <v>VOLKAN YILDIRIM</v>
      </c>
      <c r="O32" s="42">
        <f>IF(F!H33&lt;F!I33,AD$5,AE$5)</f>
        <v>0</v>
      </c>
      <c r="P32" s="42">
        <f>IF(F!H33=F!I33,AD$5,AE$5)</f>
        <v>1</v>
      </c>
      <c r="Q32" s="42">
        <f>IF(F!H33&gt;F!I33,AD$5,AE$5)</f>
        <v>0</v>
      </c>
      <c r="R32" s="45"/>
      <c r="S32" s="43" t="str">
        <f>T!B6</f>
        <v xml:space="preserve">YAŞAMKENT İLKER </v>
      </c>
      <c r="T32" s="44">
        <f>IF(F!M33&gt;F!N33,AD$5,AE$5)</f>
        <v>0</v>
      </c>
      <c r="U32" s="44">
        <f>IF(F!M33=F!N33,AD$5,AE$5)</f>
        <v>1</v>
      </c>
      <c r="V32" s="44">
        <f>IF(F!M33&lt;F!N33,AD$5,AE$5)</f>
        <v>0</v>
      </c>
      <c r="W32" s="43" t="str">
        <f>T!B13</f>
        <v>VOLKAN YILDIRIM</v>
      </c>
      <c r="X32" s="44">
        <f>IF(F!M33&lt;F!N33,AD$5,AE$5)</f>
        <v>0</v>
      </c>
      <c r="Y32" s="44">
        <f>IF(F!M33=F!N33,AD$5,AE$5)</f>
        <v>1</v>
      </c>
      <c r="Z32" s="44">
        <f>IF(F!M33&gt;F!N33,AD$5,AE$5)</f>
        <v>0</v>
      </c>
    </row>
    <row r="33" spans="1:26" ht="9" customHeight="1">
      <c r="A33" s="172"/>
      <c r="B33" s="172"/>
      <c r="C33" s="172"/>
      <c r="D33" s="172"/>
      <c r="E33" s="172"/>
      <c r="F33" s="172"/>
      <c r="G33" s="172"/>
      <c r="H33" s="172"/>
      <c r="I33" s="45"/>
      <c r="J33" s="54"/>
      <c r="K33" s="54"/>
      <c r="L33" s="54"/>
      <c r="M33" s="54"/>
      <c r="N33" s="54"/>
      <c r="O33" s="54"/>
      <c r="P33" s="54"/>
      <c r="Q33" s="54"/>
      <c r="R33" s="45"/>
    </row>
    <row r="34" spans="1:26" ht="21" customHeight="1">
      <c r="A34" s="155" t="s">
        <v>46</v>
      </c>
      <c r="B34" s="156"/>
      <c r="C34" s="156"/>
      <c r="D34" s="156"/>
      <c r="E34" s="156"/>
      <c r="F34" s="156"/>
      <c r="G34" s="156"/>
      <c r="H34" s="157"/>
      <c r="I34" s="45"/>
      <c r="J34" s="152" t="s">
        <v>47</v>
      </c>
      <c r="K34" s="153"/>
      <c r="L34" s="153"/>
      <c r="M34" s="153"/>
      <c r="N34" s="153"/>
      <c r="O34" s="153"/>
      <c r="P34" s="153"/>
      <c r="Q34" s="154"/>
      <c r="R34" s="45"/>
      <c r="S34" s="174"/>
      <c r="T34" s="174"/>
      <c r="U34" s="174"/>
      <c r="V34" s="174"/>
      <c r="W34" s="174"/>
      <c r="X34" s="174"/>
      <c r="Y34" s="174"/>
      <c r="Z34" s="174"/>
    </row>
    <row r="35" spans="1:26" ht="18" customHeight="1">
      <c r="A35" s="170" t="s">
        <v>34</v>
      </c>
      <c r="B35" s="170"/>
      <c r="C35" s="170"/>
      <c r="D35" s="171"/>
      <c r="E35" s="155" t="s">
        <v>35</v>
      </c>
      <c r="F35" s="156"/>
      <c r="G35" s="156"/>
      <c r="H35" s="157"/>
      <c r="I35" s="45"/>
      <c r="J35" s="169" t="s">
        <v>34</v>
      </c>
      <c r="K35" s="169"/>
      <c r="L35" s="169"/>
      <c r="M35" s="169"/>
      <c r="N35" s="152" t="s">
        <v>35</v>
      </c>
      <c r="O35" s="153"/>
      <c r="P35" s="153"/>
      <c r="Q35" s="154"/>
      <c r="R35" s="45"/>
      <c r="S35" s="174"/>
      <c r="T35" s="174"/>
      <c r="U35" s="174"/>
      <c r="V35" s="174"/>
      <c r="W35" s="112"/>
      <c r="X35" s="174"/>
      <c r="Y35" s="174"/>
      <c r="Z35" s="174"/>
    </row>
    <row r="36" spans="1:26" ht="18" customHeight="1">
      <c r="A36" s="110" t="s">
        <v>36</v>
      </c>
      <c r="B36" s="110" t="s">
        <v>24</v>
      </c>
      <c r="C36" s="110" t="s">
        <v>25</v>
      </c>
      <c r="D36" s="110" t="s">
        <v>26</v>
      </c>
      <c r="E36" s="110" t="s">
        <v>36</v>
      </c>
      <c r="F36" s="110" t="s">
        <v>24</v>
      </c>
      <c r="G36" s="110" t="s">
        <v>25</v>
      </c>
      <c r="H36" s="110" t="s">
        <v>26</v>
      </c>
      <c r="I36" s="45"/>
      <c r="J36" s="111" t="s">
        <v>36</v>
      </c>
      <c r="K36" s="111" t="s">
        <v>24</v>
      </c>
      <c r="L36" s="111" t="s">
        <v>25</v>
      </c>
      <c r="M36" s="111" t="s">
        <v>26</v>
      </c>
      <c r="N36" s="111" t="s">
        <v>36</v>
      </c>
      <c r="O36" s="111" t="s">
        <v>24</v>
      </c>
      <c r="P36" s="111" t="s">
        <v>25</v>
      </c>
      <c r="Q36" s="111" t="s">
        <v>26</v>
      </c>
      <c r="R36" s="45"/>
      <c r="S36" s="112"/>
      <c r="T36" s="112"/>
      <c r="U36" s="112"/>
      <c r="V36" s="112"/>
      <c r="W36" s="112"/>
      <c r="X36" s="112"/>
      <c r="Y36" s="112"/>
      <c r="Z36" s="112"/>
    </row>
    <row r="37" spans="1:26" ht="18" customHeight="1">
      <c r="A37" s="43" t="str">
        <f>T!B6</f>
        <v xml:space="preserve">YAŞAMKENT İLKER </v>
      </c>
      <c r="B37" s="44">
        <f>IF(F!C38&gt;F!D38,AD$5,AE$5)</f>
        <v>0</v>
      </c>
      <c r="C37" s="44">
        <f>IF(F!C38=F!D38,AD$5,AE$5)</f>
        <v>1</v>
      </c>
      <c r="D37" s="44">
        <f>IF(F!C38&lt;F!D38,AD$5,AE$5)</f>
        <v>0</v>
      </c>
      <c r="E37" s="43" t="str">
        <f>T!B7</f>
        <v>ULUBEYSPOR</v>
      </c>
      <c r="F37" s="44">
        <f>IF(F!D38&gt;F!C38,AD$5,AE$5)</f>
        <v>0</v>
      </c>
      <c r="G37" s="44">
        <f>IF(F!C38=F!D38,AD$5,AE$5)</f>
        <v>1</v>
      </c>
      <c r="H37" s="44">
        <f>IF(F!C38&gt;F!D38,AD$5,AE$5)</f>
        <v>0</v>
      </c>
      <c r="I37" s="45"/>
      <c r="J37" s="41" t="str">
        <f>T!B8</f>
        <v>ÇAY YOLU SPOR</v>
      </c>
      <c r="K37" s="42">
        <f>IF(F!H38&gt;F!I38,AD$5,AE$5)</f>
        <v>0</v>
      </c>
      <c r="L37" s="42">
        <f>IF(F!H38=F!I38,AD$5,AE$5)</f>
        <v>1</v>
      </c>
      <c r="M37" s="42">
        <f>IF(F!H38&lt;F!I38,AD$5,AE$5)</f>
        <v>0</v>
      </c>
      <c r="N37" s="41" t="str">
        <f>T!B6</f>
        <v xml:space="preserve">YAŞAMKENT İLKER </v>
      </c>
      <c r="O37" s="42">
        <f>IF(F!H38&lt;F!I38,AD$5,AE$5)</f>
        <v>0</v>
      </c>
      <c r="P37" s="42">
        <f>IF(F!H38=F!I38,AD$5,AE$5)</f>
        <v>1</v>
      </c>
      <c r="Q37" s="42">
        <f>IF(F!H38&gt;F!I38,AD$5,AE$5)</f>
        <v>0</v>
      </c>
      <c r="R37" s="45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3" t="str">
        <f>T!B12</f>
        <v>K.HAMAM BLD.SPOR</v>
      </c>
      <c r="B38" s="44">
        <f>IF(F!C39&gt;F!D39,AD$5,AE$5)</f>
        <v>0</v>
      </c>
      <c r="C38" s="44">
        <f>IF(F!C39=F!D39,AD$5,AE$5)</f>
        <v>1</v>
      </c>
      <c r="D38" s="44">
        <f>IF(F!C39&lt;F!D39,AD$5,AE$5)</f>
        <v>0</v>
      </c>
      <c r="E38" s="43" t="str">
        <f>T!B8</f>
        <v>ÇAY YOLU SPOR</v>
      </c>
      <c r="F38" s="44">
        <f>IF(F!D39&gt;F!C39,AD$5,AE$5)</f>
        <v>0</v>
      </c>
      <c r="G38" s="44">
        <f>IF(F!C39=F!D39,AD$5,AE$5)</f>
        <v>1</v>
      </c>
      <c r="H38" s="44">
        <f>IF(F!C39&gt;F!D39,AD$5,AE$5)</f>
        <v>0</v>
      </c>
      <c r="I38" s="45"/>
      <c r="J38" s="41" t="str">
        <f>T!B10</f>
        <v>1905 ANKARASLAN</v>
      </c>
      <c r="K38" s="42">
        <f>IF(F!H39&gt;F!I39,AD$5,AE$5)</f>
        <v>0</v>
      </c>
      <c r="L38" s="42">
        <f>IF(F!H39=F!I39,AD$5,AE$5)</f>
        <v>1</v>
      </c>
      <c r="M38" s="42">
        <f>IF(F!H39&lt;F!I39,AD$5,AE$5)</f>
        <v>0</v>
      </c>
      <c r="N38" s="41" t="str">
        <f>T!B11</f>
        <v>AL KULA GENÇLİK</v>
      </c>
      <c r="O38" s="42">
        <f>IF(F!H39&lt;F!I39,AD$5,AE$5)</f>
        <v>0</v>
      </c>
      <c r="P38" s="42">
        <f>IF(F!H39=F!I39,AD$5,AE$5)</f>
        <v>1</v>
      </c>
      <c r="Q38" s="42">
        <f>IF(F!H39&gt;F!I39,AD$5,AE$5)</f>
        <v>0</v>
      </c>
      <c r="R38" s="45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3" t="str">
        <f>T!B11</f>
        <v>AL KULA GENÇLİK</v>
      </c>
      <c r="B39" s="44">
        <f>IF(F!C40&gt;F!D40,AD$5,AE$5)</f>
        <v>0</v>
      </c>
      <c r="C39" s="44">
        <f>IF(F!C40=F!D40,AD$5,AE$5)</f>
        <v>1</v>
      </c>
      <c r="D39" s="44">
        <f>IF(F!C40&lt;F!D40,AD$5,AE$5)</f>
        <v>0</v>
      </c>
      <c r="E39" s="43" t="str">
        <f>T!B9</f>
        <v>AYDINLIKEVLER</v>
      </c>
      <c r="F39" s="44">
        <f>IF(F!D40&gt;F!C40,AD$5,AE$5)</f>
        <v>0</v>
      </c>
      <c r="G39" s="44">
        <f>IF(F!C40=F!D40,AD$5,AE$5)</f>
        <v>1</v>
      </c>
      <c r="H39" s="44">
        <f>IF(F!C40&gt;F!D40,AD$5,AE$5)</f>
        <v>0</v>
      </c>
      <c r="I39" s="45"/>
      <c r="J39" s="41" t="str">
        <f>T!B9</f>
        <v>AYDINLIKEVLER</v>
      </c>
      <c r="K39" s="42">
        <f>IF(F!H40&gt;F!I40,AD$5,AE$5)</f>
        <v>0</v>
      </c>
      <c r="L39" s="42">
        <f>IF(F!H40=F!I40,AD$5,AE$5)</f>
        <v>1</v>
      </c>
      <c r="M39" s="42">
        <f>IF(F!H40&lt;F!I40,AD$5,AE$5)</f>
        <v>0</v>
      </c>
      <c r="N39" s="41" t="str">
        <f>T!B12</f>
        <v>K.HAMAM BLD.SPOR</v>
      </c>
      <c r="O39" s="42">
        <f>IF(F!H40&lt;F!I40,AD$5,AE$5)</f>
        <v>0</v>
      </c>
      <c r="P39" s="42">
        <f>IF(F!H40=F!I40,AD$5,AE$5)</f>
        <v>1</v>
      </c>
      <c r="Q39" s="42">
        <f>IF(F!H40&gt;F!I40,AD$5,AE$5)</f>
        <v>0</v>
      </c>
      <c r="R39" s="45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3" t="str">
        <f>T!B13</f>
        <v>VOLKAN YILDIRIM</v>
      </c>
      <c r="B40" s="44">
        <f>IF(F!C41&gt;F!D41,AD$5,AE$5)</f>
        <v>0</v>
      </c>
      <c r="C40" s="44">
        <f>IF(F!C41=F!D41,AD$5,AE$5)</f>
        <v>1</v>
      </c>
      <c r="D40" s="44">
        <f>IF(F!C41&lt;F!D41,AD$5,AE$5)</f>
        <v>0</v>
      </c>
      <c r="E40" s="43" t="str">
        <f>T!B10</f>
        <v>1905 ANKARASLAN</v>
      </c>
      <c r="F40" s="44">
        <f>IF(F!D41&gt;F!C41,AD$5,AE$5)</f>
        <v>0</v>
      </c>
      <c r="G40" s="44">
        <f>IF(F!C41=F!D41,AD$5,AE$5)</f>
        <v>1</v>
      </c>
      <c r="H40" s="44">
        <f>IF(F!C41&gt;F!D41,AD$5,AE$5)</f>
        <v>0</v>
      </c>
      <c r="I40" s="45"/>
      <c r="J40" s="41" t="str">
        <f>T!B7</f>
        <v>ULUBEYSPOR</v>
      </c>
      <c r="K40" s="42">
        <f>IF(F!H41&gt;F!I41,AD$5,AE$5)</f>
        <v>0</v>
      </c>
      <c r="L40" s="42">
        <f>IF(F!H41=F!I41,AD$5,AE$5)</f>
        <v>1</v>
      </c>
      <c r="M40" s="42">
        <f>IF(F!H41&lt;F!I41,AD$5,AE$5)</f>
        <v>0</v>
      </c>
      <c r="N40" s="41" t="str">
        <f>T!B13</f>
        <v>VOLKAN YILDIRIM</v>
      </c>
      <c r="O40" s="42">
        <f>IF(F!H41&lt;F!I41,AD$5,AE$5)</f>
        <v>0</v>
      </c>
      <c r="P40" s="42">
        <f>IF(F!H41=F!I41,AD$5,AE$5)</f>
        <v>1</v>
      </c>
      <c r="Q40" s="42">
        <f>IF(F!H41&gt;F!I41,AD$5,AE$5)</f>
        <v>0</v>
      </c>
      <c r="R40" s="45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66" t="s">
        <v>29</v>
      </c>
      <c r="B43" s="166"/>
    </row>
  </sheetData>
  <mergeCells count="54"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J19:M19"/>
    <mergeCell ref="N19:Q19"/>
    <mergeCell ref="S2:Z2"/>
    <mergeCell ref="S3:V3"/>
    <mergeCell ref="W3:Z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27:M27"/>
    <mergeCell ref="J34:Q34"/>
    <mergeCell ref="J35:M35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A2:H2"/>
    <mergeCell ref="N3:Q3"/>
    <mergeCell ref="S11:V11"/>
    <mergeCell ref="X11:Z11"/>
    <mergeCell ref="S10:Z10"/>
    <mergeCell ref="A18:H18"/>
    <mergeCell ref="J18:Q18"/>
    <mergeCell ref="E3:H3"/>
    <mergeCell ref="A3:D3"/>
    <mergeCell ref="J11:M11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zoomScale="75" zoomScaleNormal="75" zoomScaleSheetLayoutView="75" workbookViewId="0">
      <selection activeCell="H26" sqref="H26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2" t="str">
        <f>T!A1</f>
        <v>2015-2016 FUTBOL SEZONU ÖMER REMZİ ARIKAN U 11 LİGİ          7 NCİ GRUP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6.25" customHeight="1">
      <c r="A2" s="182" t="s">
        <v>48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9.5" customHeight="1">
      <c r="A3" s="183" t="s">
        <v>31</v>
      </c>
      <c r="B3" s="183"/>
      <c r="C3" s="183"/>
      <c r="D3" s="183"/>
      <c r="E3" s="114"/>
      <c r="F3" s="181" t="s">
        <v>32</v>
      </c>
      <c r="G3" s="181"/>
      <c r="H3" s="181"/>
      <c r="I3" s="181"/>
      <c r="J3" s="117"/>
      <c r="K3" s="181" t="s">
        <v>33</v>
      </c>
      <c r="L3" s="181"/>
      <c r="M3" s="181"/>
      <c r="N3" s="181"/>
    </row>
    <row r="4" spans="1:14" ht="15" customHeight="1">
      <c r="A4" s="192" t="s">
        <v>1</v>
      </c>
      <c r="B4" s="192"/>
      <c r="C4" s="188" t="s">
        <v>49</v>
      </c>
      <c r="D4" s="189"/>
      <c r="E4" s="114"/>
      <c r="F4" s="184" t="s">
        <v>1</v>
      </c>
      <c r="G4" s="185"/>
      <c r="H4" s="188" t="s">
        <v>49</v>
      </c>
      <c r="I4" s="189"/>
      <c r="J4" s="117"/>
      <c r="K4" s="184" t="s">
        <v>1</v>
      </c>
      <c r="L4" s="185"/>
      <c r="M4" s="188" t="s">
        <v>49</v>
      </c>
      <c r="N4" s="189"/>
    </row>
    <row r="5" spans="1:14" ht="15" customHeight="1">
      <c r="A5" s="192"/>
      <c r="B5" s="192"/>
      <c r="C5" s="186"/>
      <c r="D5" s="187"/>
      <c r="E5" s="114"/>
      <c r="F5" s="186"/>
      <c r="G5" s="187"/>
      <c r="H5" s="186"/>
      <c r="I5" s="187"/>
      <c r="J5" s="117"/>
      <c r="K5" s="186"/>
      <c r="L5" s="187"/>
      <c r="M5" s="186"/>
      <c r="N5" s="187"/>
    </row>
    <row r="6" spans="1:14" ht="21" customHeight="1">
      <c r="A6" s="46" t="str">
        <f>'P '!A5</f>
        <v>ÇAY YOLU SPOR</v>
      </c>
      <c r="B6" s="46" t="str">
        <f>'P '!E5</f>
        <v>ULUBEYSPOR</v>
      </c>
      <c r="C6" s="103">
        <f>T!C8</f>
        <v>0</v>
      </c>
      <c r="D6" s="103">
        <f>T!C7</f>
        <v>0</v>
      </c>
      <c r="E6" s="47"/>
      <c r="F6" s="46" t="str">
        <f>'P '!J5</f>
        <v xml:space="preserve">YAŞAMKENT İLKER </v>
      </c>
      <c r="G6" s="46" t="str">
        <f>'P '!N5</f>
        <v>1905 ANKARASLAN</v>
      </c>
      <c r="H6" s="103">
        <f>T!D6</f>
        <v>0</v>
      </c>
      <c r="I6" s="103">
        <f>T!D10</f>
        <v>0</v>
      </c>
      <c r="J6" s="117"/>
      <c r="K6" s="46" t="str">
        <f>'P '!S5</f>
        <v>AYDINLIKEVLER</v>
      </c>
      <c r="L6" s="46" t="str">
        <f>'P '!W5</f>
        <v>ÇAY YOLU SPOR</v>
      </c>
      <c r="M6" s="103">
        <f>T!E9</f>
        <v>0</v>
      </c>
      <c r="N6" s="103">
        <f>T!E8</f>
        <v>0</v>
      </c>
    </row>
    <row r="7" spans="1:14" ht="21" customHeight="1">
      <c r="A7" s="46" t="str">
        <f>'P '!A6</f>
        <v>AYDINLIKEVLER</v>
      </c>
      <c r="B7" s="46" t="str">
        <f>'P '!E6</f>
        <v xml:space="preserve">YAŞAMKENT İLKER </v>
      </c>
      <c r="C7" s="103">
        <f>T!C9</f>
        <v>0</v>
      </c>
      <c r="D7" s="103">
        <f>T!C6</f>
        <v>0</v>
      </c>
      <c r="E7" s="47"/>
      <c r="F7" s="46" t="str">
        <f>'P '!J6</f>
        <v>ULUBEYSPOR</v>
      </c>
      <c r="G7" s="46" t="str">
        <f>'P '!N6</f>
        <v>AYDINLIKEVLER</v>
      </c>
      <c r="H7" s="103">
        <f>T!D7</f>
        <v>0</v>
      </c>
      <c r="I7" s="103">
        <f>T!D9</f>
        <v>0</v>
      </c>
      <c r="J7" s="117"/>
      <c r="K7" s="46" t="str">
        <f>'P '!S6</f>
        <v>1905 ANKARASLAN</v>
      </c>
      <c r="L7" s="46" t="str">
        <f>'P '!W6</f>
        <v>ULUBEYSPOR</v>
      </c>
      <c r="M7" s="103">
        <f>T!E10</f>
        <v>0</v>
      </c>
      <c r="N7" s="103">
        <f>T!E7</f>
        <v>0</v>
      </c>
    </row>
    <row r="8" spans="1:14" ht="21" customHeight="1">
      <c r="A8" s="46" t="str">
        <f>'P '!A7</f>
        <v>1905 ANKARASLAN</v>
      </c>
      <c r="B8" s="46" t="str">
        <f>'P '!E7</f>
        <v>K.HAMAM BLD.SPOR</v>
      </c>
      <c r="C8" s="103">
        <f>T!C10</f>
        <v>0</v>
      </c>
      <c r="D8" s="103">
        <f>T!C12</f>
        <v>0</v>
      </c>
      <c r="E8" s="47"/>
      <c r="F8" s="46" t="str">
        <f>'P '!J7</f>
        <v>K.HAMAM BLD.SPOR</v>
      </c>
      <c r="G8" s="46" t="str">
        <f>'P '!N7</f>
        <v>AL KULA GENÇLİK</v>
      </c>
      <c r="H8" s="103">
        <f>T!D12</f>
        <v>0</v>
      </c>
      <c r="I8" s="103">
        <f>T!D11</f>
        <v>0</v>
      </c>
      <c r="J8" s="117"/>
      <c r="K8" s="46" t="str">
        <f>'P '!S7</f>
        <v>AL KULA GENÇLİK</v>
      </c>
      <c r="L8" s="46" t="str">
        <f>'P '!W7</f>
        <v xml:space="preserve">YAŞAMKENT İLKER </v>
      </c>
      <c r="M8" s="103">
        <f>T!E11</f>
        <v>0</v>
      </c>
      <c r="N8" s="103">
        <f>T!E6</f>
        <v>0</v>
      </c>
    </row>
    <row r="9" spans="1:14" ht="21" customHeight="1">
      <c r="A9" s="46" t="str">
        <f>'P '!A8</f>
        <v>AL KULA GENÇLİK</v>
      </c>
      <c r="B9" s="46" t="str">
        <f>'P '!E8</f>
        <v>VOLKAN YILDIRIM</v>
      </c>
      <c r="C9" s="103">
        <f>T!C11</f>
        <v>0</v>
      </c>
      <c r="D9" s="103">
        <f>T!C13</f>
        <v>0</v>
      </c>
      <c r="E9" s="47"/>
      <c r="F9" s="46" t="str">
        <f>'P '!J8</f>
        <v>VOLKAN YILDIRIM</v>
      </c>
      <c r="G9" s="46" t="str">
        <f>'P '!N8</f>
        <v>ÇAY YOLU SPOR</v>
      </c>
      <c r="H9" s="103">
        <f>T!D13</f>
        <v>0</v>
      </c>
      <c r="I9" s="103">
        <f>T!D8</f>
        <v>0</v>
      </c>
      <c r="J9" s="117"/>
      <c r="K9" s="46" t="str">
        <f>'P '!S8</f>
        <v>K.HAMAM BLD.SPOR</v>
      </c>
      <c r="L9" s="46" t="str">
        <f>'P '!W8</f>
        <v>VOLKAN YILDIRIM</v>
      </c>
      <c r="M9" s="103">
        <f>T!E12</f>
        <v>0</v>
      </c>
      <c r="N9" s="103">
        <f>T!E13</f>
        <v>0</v>
      </c>
    </row>
    <row r="10" spans="1:14" ht="20.25" customHeight="1">
      <c r="A10" s="48"/>
      <c r="B10" s="48"/>
      <c r="C10" s="47"/>
      <c r="D10" s="47"/>
      <c r="E10" s="47"/>
      <c r="F10" s="48"/>
      <c r="G10" s="48"/>
      <c r="H10" s="47"/>
      <c r="I10" s="47"/>
      <c r="J10" s="118"/>
      <c r="K10" s="48"/>
      <c r="L10" s="48"/>
      <c r="M10" s="47"/>
      <c r="N10" s="47"/>
    </row>
    <row r="11" spans="1:14" ht="21.2" customHeight="1">
      <c r="A11" s="181" t="s">
        <v>37</v>
      </c>
      <c r="B11" s="181"/>
      <c r="C11" s="181"/>
      <c r="D11" s="181"/>
      <c r="E11" s="113"/>
      <c r="F11" s="181" t="s">
        <v>38</v>
      </c>
      <c r="G11" s="181"/>
      <c r="H11" s="181"/>
      <c r="I11" s="181"/>
      <c r="J11" s="117"/>
      <c r="K11" s="183" t="s">
        <v>39</v>
      </c>
      <c r="L11" s="183"/>
      <c r="M11" s="183"/>
      <c r="N11" s="183"/>
    </row>
    <row r="12" spans="1:14" ht="15" customHeight="1">
      <c r="A12" s="175" t="s">
        <v>1</v>
      </c>
      <c r="B12" s="175"/>
      <c r="C12" s="177" t="s">
        <v>49</v>
      </c>
      <c r="D12" s="178"/>
      <c r="E12" s="113"/>
      <c r="F12" s="190" t="s">
        <v>1</v>
      </c>
      <c r="G12" s="191"/>
      <c r="H12" s="177" t="s">
        <v>49</v>
      </c>
      <c r="I12" s="178"/>
      <c r="J12" s="117"/>
      <c r="K12" s="184" t="s">
        <v>1</v>
      </c>
      <c r="L12" s="185"/>
      <c r="M12" s="188" t="s">
        <v>49</v>
      </c>
      <c r="N12" s="189"/>
    </row>
    <row r="13" spans="1:14" ht="15" customHeight="1">
      <c r="A13" s="175"/>
      <c r="B13" s="175"/>
      <c r="C13" s="179"/>
      <c r="D13" s="180"/>
      <c r="E13" s="113"/>
      <c r="F13" s="179"/>
      <c r="G13" s="180"/>
      <c r="H13" s="179"/>
      <c r="I13" s="180"/>
      <c r="J13" s="117"/>
      <c r="K13" s="186"/>
      <c r="L13" s="187"/>
      <c r="M13" s="186"/>
      <c r="N13" s="187"/>
    </row>
    <row r="14" spans="1:14" ht="21" customHeight="1">
      <c r="A14" s="46" t="str">
        <f>'P '!A13</f>
        <v xml:space="preserve">YAŞAMKENT İLKER </v>
      </c>
      <c r="B14" s="46" t="str">
        <f>'P '!E13</f>
        <v>K.HAMAM BLD.SPOR</v>
      </c>
      <c r="C14" s="104">
        <f>T!F6</f>
        <v>0</v>
      </c>
      <c r="D14" s="104">
        <f>T!F12</f>
        <v>0</v>
      </c>
      <c r="E14" s="47"/>
      <c r="F14" s="46" t="str">
        <f>'P '!J13</f>
        <v>1905 ANKARASLAN</v>
      </c>
      <c r="G14" s="46" t="str">
        <f>'P '!N13</f>
        <v>AYDINLIKEVLER</v>
      </c>
      <c r="H14" s="84">
        <f>T!G10</f>
        <v>0</v>
      </c>
      <c r="I14" s="84">
        <f>T!G9</f>
        <v>0</v>
      </c>
      <c r="J14" s="117"/>
      <c r="K14" s="46" t="str">
        <f>'P '!S13</f>
        <v>ULUBEYSPOR</v>
      </c>
      <c r="L14" s="46" t="str">
        <f>'P '!W13</f>
        <v xml:space="preserve">YAŞAMKENT İLKER </v>
      </c>
      <c r="M14" s="84">
        <f>T!H7</f>
        <v>0</v>
      </c>
      <c r="N14" s="84">
        <f>T!H6</f>
        <v>0</v>
      </c>
    </row>
    <row r="15" spans="1:14" ht="21" customHeight="1">
      <c r="A15" s="46" t="str">
        <f>'P '!A14</f>
        <v>ULUBEYSPOR</v>
      </c>
      <c r="B15" s="46" t="str">
        <f>'P '!E14</f>
        <v>AL KULA GENÇLİK</v>
      </c>
      <c r="C15" s="104">
        <f>T!F7</f>
        <v>0</v>
      </c>
      <c r="D15" s="104">
        <f>T!F11</f>
        <v>0</v>
      </c>
      <c r="E15" s="47"/>
      <c r="F15" s="46" t="str">
        <f>'P '!J14</f>
        <v>AL KULA GENÇLİK</v>
      </c>
      <c r="G15" s="46" t="str">
        <f>'P '!N14</f>
        <v>ÇAY YOLU SPOR</v>
      </c>
      <c r="H15" s="84">
        <f>T!G11</f>
        <v>0</v>
      </c>
      <c r="I15" s="84">
        <f>T!G8</f>
        <v>0</v>
      </c>
      <c r="J15" s="117"/>
      <c r="K15" s="46" t="str">
        <f>'P '!S14</f>
        <v>ÇAY YOLU SPOR</v>
      </c>
      <c r="L15" s="46" t="str">
        <f>'P '!W14</f>
        <v>K.HAMAM BLD.SPOR</v>
      </c>
      <c r="M15" s="84">
        <f>T!H8</f>
        <v>0</v>
      </c>
      <c r="N15" s="84">
        <f>T!H12</f>
        <v>0</v>
      </c>
    </row>
    <row r="16" spans="1:14" ht="21" customHeight="1">
      <c r="A16" s="46" t="str">
        <f>'P '!A15</f>
        <v>ÇAY YOLU SPOR</v>
      </c>
      <c r="B16" s="46" t="str">
        <f>'P '!E15</f>
        <v>1905 ANKARASLAN</v>
      </c>
      <c r="C16" s="104">
        <f>T!F8</f>
        <v>0</v>
      </c>
      <c r="D16" s="104">
        <f>T!F10</f>
        <v>0</v>
      </c>
      <c r="E16" s="47"/>
      <c r="F16" s="46" t="str">
        <f>'P '!J15</f>
        <v>K.HAMAM BLD.SPOR</v>
      </c>
      <c r="G16" s="46" t="str">
        <f>'P '!N15</f>
        <v>ULUBEYSPOR</v>
      </c>
      <c r="H16" s="84">
        <f>T!G12</f>
        <v>0</v>
      </c>
      <c r="I16" s="84">
        <f>T!G7</f>
        <v>0</v>
      </c>
      <c r="J16" s="117"/>
      <c r="K16" s="46" t="str">
        <f>'P '!S15</f>
        <v>AYDINLIKEVLER</v>
      </c>
      <c r="L16" s="46" t="str">
        <f>'P '!W15</f>
        <v>AL KULA GENÇLİK</v>
      </c>
      <c r="M16" s="84">
        <f>T!H9</f>
        <v>0</v>
      </c>
      <c r="N16" s="84">
        <f>T!H11</f>
        <v>0</v>
      </c>
    </row>
    <row r="17" spans="1:15" ht="21" customHeight="1">
      <c r="A17" s="46" t="str">
        <f>'P '!A16</f>
        <v>VOLKAN YILDIRIM</v>
      </c>
      <c r="B17" s="46" t="str">
        <f>'P '!E16</f>
        <v>AYDINLIKEVLER</v>
      </c>
      <c r="C17" s="104">
        <f>T!F13</f>
        <v>0</v>
      </c>
      <c r="D17" s="104">
        <f>T!F9</f>
        <v>0</v>
      </c>
      <c r="E17" s="47"/>
      <c r="F17" s="46" t="str">
        <f>'P '!J16</f>
        <v>VOLKAN YILDIRIM</v>
      </c>
      <c r="G17" s="46" t="str">
        <f>'P '!N16</f>
        <v xml:space="preserve">YAŞAMKENT İLKER </v>
      </c>
      <c r="H17" s="84">
        <f>T!G13</f>
        <v>0</v>
      </c>
      <c r="I17" s="84">
        <f>T!G6</f>
        <v>0</v>
      </c>
      <c r="J17" s="117"/>
      <c r="K17" s="46" t="str">
        <f>'P '!S16</f>
        <v>1905 ANKARASLAN</v>
      </c>
      <c r="L17" s="46" t="str">
        <f>'P '!W16</f>
        <v>VOLKAN YILDIRIM</v>
      </c>
      <c r="M17" s="84">
        <f>T!H10</f>
        <v>0</v>
      </c>
      <c r="N17" s="84">
        <f>T!H13</f>
        <v>0</v>
      </c>
    </row>
    <row r="18" spans="1:15" ht="20.25" customHeight="1">
      <c r="A18" s="48"/>
      <c r="B18" s="48"/>
      <c r="C18" s="47"/>
      <c r="D18" s="47"/>
      <c r="E18" s="47"/>
      <c r="F18" s="48"/>
      <c r="G18" s="48"/>
      <c r="H18" s="47"/>
      <c r="I18" s="47"/>
      <c r="J18" s="118"/>
      <c r="K18" s="48"/>
      <c r="L18" s="48"/>
      <c r="M18" s="47"/>
      <c r="N18" s="47"/>
    </row>
    <row r="19" spans="1:15" ht="20.25" customHeight="1">
      <c r="A19" s="181" t="s">
        <v>40</v>
      </c>
      <c r="B19" s="181"/>
      <c r="C19" s="181"/>
      <c r="D19" s="181"/>
      <c r="E19" s="113"/>
      <c r="F19" s="176"/>
      <c r="G19" s="176"/>
      <c r="H19" s="176"/>
      <c r="I19" s="176"/>
      <c r="J19" s="119"/>
      <c r="K19" s="194"/>
      <c r="L19" s="194"/>
      <c r="M19" s="194"/>
      <c r="N19" s="194"/>
      <c r="O19" s="12"/>
    </row>
    <row r="20" spans="1:15" ht="15" customHeight="1">
      <c r="A20" s="175" t="s">
        <v>1</v>
      </c>
      <c r="B20" s="175"/>
      <c r="C20" s="177" t="s">
        <v>49</v>
      </c>
      <c r="D20" s="178"/>
      <c r="E20" s="113"/>
      <c r="F20" s="176"/>
      <c r="G20" s="176"/>
      <c r="H20" s="176"/>
      <c r="I20" s="176"/>
      <c r="J20" s="119"/>
      <c r="K20" s="194"/>
      <c r="L20" s="194"/>
      <c r="M20" s="194"/>
      <c r="N20" s="194"/>
      <c r="O20" s="12"/>
    </row>
    <row r="21" spans="1:15" ht="15" customHeight="1">
      <c r="A21" s="175"/>
      <c r="B21" s="175"/>
      <c r="C21" s="179"/>
      <c r="D21" s="180"/>
      <c r="E21" s="113"/>
      <c r="F21" s="176"/>
      <c r="G21" s="176"/>
      <c r="H21" s="176"/>
      <c r="I21" s="176"/>
      <c r="J21" s="119"/>
      <c r="K21" s="194"/>
      <c r="L21" s="194"/>
      <c r="M21" s="194"/>
      <c r="N21" s="194"/>
      <c r="O21" s="12"/>
    </row>
    <row r="22" spans="1:15" ht="21" customHeight="1">
      <c r="A22" s="46" t="str">
        <f>'P '!A21</f>
        <v xml:space="preserve">YAŞAMKENT İLKER </v>
      </c>
      <c r="B22" s="46" t="str">
        <f>'P '!E21</f>
        <v>ÇAY YOLU SPOR</v>
      </c>
      <c r="C22" s="84">
        <f>T!I6</f>
        <v>0</v>
      </c>
      <c r="D22" s="84">
        <f>T!I8</f>
        <v>0</v>
      </c>
      <c r="E22" s="49"/>
      <c r="F22" s="48"/>
      <c r="G22" s="48"/>
      <c r="H22" s="105"/>
      <c r="I22" s="105"/>
      <c r="J22" s="119"/>
      <c r="K22" s="48"/>
      <c r="L22" s="48"/>
      <c r="M22" s="105"/>
      <c r="N22" s="105"/>
      <c r="O22" s="12"/>
    </row>
    <row r="23" spans="1:15" ht="21" customHeight="1">
      <c r="A23" s="46" t="str">
        <f>'P '!A22</f>
        <v>AL KULA GENÇLİK</v>
      </c>
      <c r="B23" s="46" t="str">
        <f>'P '!E22</f>
        <v>1905 ANKARASLAN</v>
      </c>
      <c r="C23" s="84">
        <f>T!I11</f>
        <v>0</v>
      </c>
      <c r="D23" s="84">
        <f>T!I10</f>
        <v>0</v>
      </c>
      <c r="E23" s="49"/>
      <c r="F23" s="48"/>
      <c r="G23" s="48"/>
      <c r="H23" s="105"/>
      <c r="I23" s="105"/>
      <c r="J23" s="119"/>
      <c r="K23" s="48"/>
      <c r="L23" s="48"/>
      <c r="M23" s="105"/>
      <c r="N23" s="105"/>
      <c r="O23" s="12"/>
    </row>
    <row r="24" spans="1:15" ht="21" customHeight="1">
      <c r="A24" s="46" t="str">
        <f>'P '!A23</f>
        <v>K.HAMAM BLD.SPOR</v>
      </c>
      <c r="B24" s="46" t="str">
        <f>'P '!E23</f>
        <v>AYDINLIKEVLER</v>
      </c>
      <c r="C24" s="84">
        <f>T!I12</f>
        <v>0</v>
      </c>
      <c r="D24" s="84">
        <f>T!I9</f>
        <v>0</v>
      </c>
      <c r="E24" s="49"/>
      <c r="F24" s="48"/>
      <c r="G24" s="48"/>
      <c r="H24" s="105"/>
      <c r="I24" s="105"/>
      <c r="J24" s="119"/>
      <c r="K24" s="48"/>
      <c r="L24" s="48"/>
      <c r="M24" s="105"/>
      <c r="N24" s="105"/>
      <c r="O24" s="12"/>
    </row>
    <row r="25" spans="1:15" ht="21" customHeight="1">
      <c r="A25" s="46" t="str">
        <f>'P '!A24</f>
        <v>VOLKAN YILDIRIM</v>
      </c>
      <c r="B25" s="46" t="str">
        <f>'P '!E24</f>
        <v>ULUBEYSPOR</v>
      </c>
      <c r="C25" s="84">
        <f>T!I13</f>
        <v>0</v>
      </c>
      <c r="D25" s="84">
        <f>T!I7</f>
        <v>0</v>
      </c>
      <c r="E25" s="49"/>
      <c r="F25" s="48"/>
      <c r="G25" s="48"/>
      <c r="H25" s="105"/>
      <c r="I25" s="105"/>
      <c r="J25" s="119"/>
      <c r="K25" s="48"/>
      <c r="L25" s="48"/>
      <c r="M25" s="105"/>
      <c r="N25" s="105"/>
      <c r="O25" s="12"/>
    </row>
    <row r="26" spans="1:15" ht="15" customHeight="1">
      <c r="A26" s="48"/>
      <c r="B26" s="48"/>
      <c r="C26" s="47"/>
      <c r="D26" s="47"/>
      <c r="E26" s="47"/>
      <c r="F26" s="48"/>
      <c r="G26" s="48"/>
      <c r="H26" s="47"/>
      <c r="I26" s="47"/>
      <c r="J26" s="118"/>
      <c r="K26" s="48"/>
      <c r="L26" s="48"/>
      <c r="M26" s="47"/>
      <c r="N26" s="47"/>
    </row>
    <row r="27" spans="1:15" ht="20.25" customHeight="1">
      <c r="A27" s="176" t="s">
        <v>43</v>
      </c>
      <c r="B27" s="176"/>
      <c r="C27" s="176"/>
      <c r="D27" s="176"/>
      <c r="E27" s="113"/>
      <c r="F27" s="176"/>
      <c r="G27" s="176"/>
      <c r="H27" s="176"/>
      <c r="I27" s="176"/>
      <c r="J27" s="119"/>
      <c r="K27" s="176"/>
      <c r="L27" s="176"/>
      <c r="M27" s="176"/>
      <c r="N27" s="176"/>
      <c r="O27" s="12"/>
    </row>
    <row r="28" spans="1:15" ht="15" customHeight="1">
      <c r="A28" s="176"/>
      <c r="B28" s="176"/>
      <c r="C28" s="176"/>
      <c r="D28" s="176"/>
      <c r="E28" s="113"/>
      <c r="F28" s="176"/>
      <c r="G28" s="176"/>
      <c r="H28" s="176"/>
      <c r="I28" s="176"/>
      <c r="J28" s="119"/>
      <c r="K28" s="194"/>
      <c r="L28" s="194"/>
      <c r="M28" s="194"/>
      <c r="N28" s="194"/>
      <c r="O28" s="12"/>
    </row>
    <row r="29" spans="1:15" ht="15" customHeight="1">
      <c r="A29" s="176"/>
      <c r="B29" s="176"/>
      <c r="C29" s="176"/>
      <c r="D29" s="176"/>
      <c r="E29" s="113"/>
      <c r="F29" s="176"/>
      <c r="G29" s="176"/>
      <c r="H29" s="176"/>
      <c r="I29" s="176"/>
      <c r="J29" s="119"/>
      <c r="K29" s="194"/>
      <c r="L29" s="194"/>
      <c r="M29" s="194"/>
      <c r="N29" s="194"/>
      <c r="O29" s="12"/>
    </row>
    <row r="30" spans="1:15" ht="21" customHeight="1">
      <c r="A30" s="48"/>
      <c r="B30" s="48"/>
      <c r="C30" s="105"/>
      <c r="D30" s="105"/>
      <c r="E30" s="113"/>
      <c r="F30" s="48"/>
      <c r="G30" s="48"/>
      <c r="H30" s="105"/>
      <c r="I30" s="105"/>
      <c r="J30" s="119"/>
      <c r="K30" s="48"/>
      <c r="L30" s="48"/>
      <c r="M30" s="105"/>
      <c r="N30" s="105"/>
      <c r="O30" s="12"/>
    </row>
    <row r="31" spans="1:15" ht="21" customHeight="1">
      <c r="A31" s="48"/>
      <c r="B31" s="48"/>
      <c r="C31" s="105"/>
      <c r="D31" s="105"/>
      <c r="E31" s="47"/>
      <c r="F31" s="48"/>
      <c r="G31" s="48"/>
      <c r="H31" s="105"/>
      <c r="I31" s="105"/>
      <c r="J31" s="119"/>
      <c r="K31" s="48"/>
      <c r="L31" s="48"/>
      <c r="M31" s="105"/>
      <c r="N31" s="105"/>
      <c r="O31" s="12"/>
    </row>
    <row r="32" spans="1:15" ht="21" customHeight="1">
      <c r="A32" s="48"/>
      <c r="B32" s="48"/>
      <c r="C32" s="105"/>
      <c r="D32" s="105"/>
      <c r="E32" s="47"/>
      <c r="F32" s="48"/>
      <c r="G32" s="48"/>
      <c r="H32" s="105"/>
      <c r="I32" s="105"/>
      <c r="J32" s="119"/>
      <c r="K32" s="48"/>
      <c r="L32" s="48"/>
      <c r="M32" s="105"/>
      <c r="N32" s="105"/>
      <c r="O32" s="12"/>
    </row>
    <row r="33" spans="1:15" ht="21" customHeight="1">
      <c r="A33" s="48"/>
      <c r="B33" s="48"/>
      <c r="C33" s="105"/>
      <c r="D33" s="105"/>
      <c r="E33" s="47"/>
      <c r="F33" s="48"/>
      <c r="G33" s="48"/>
      <c r="H33" s="105"/>
      <c r="I33" s="105"/>
      <c r="J33" s="119"/>
      <c r="K33" s="48"/>
      <c r="L33" s="48"/>
      <c r="M33" s="105"/>
      <c r="N33" s="105"/>
      <c r="O33" s="12"/>
    </row>
    <row r="34" spans="1:15" ht="15" customHeight="1">
      <c r="A34" s="48"/>
      <c r="B34" s="48"/>
      <c r="C34" s="47"/>
      <c r="D34" s="47"/>
      <c r="E34" s="47"/>
      <c r="F34" s="48"/>
      <c r="G34" s="48"/>
      <c r="H34" s="47"/>
      <c r="I34" s="47"/>
      <c r="J34" s="118"/>
      <c r="K34" s="48"/>
      <c r="L34" s="48"/>
      <c r="M34" s="47"/>
      <c r="N34" s="47"/>
      <c r="O34" s="12"/>
    </row>
    <row r="35" spans="1:15" ht="20.25" customHeight="1">
      <c r="A35" s="176"/>
      <c r="B35" s="176"/>
      <c r="C35" s="176"/>
      <c r="D35" s="176"/>
      <c r="E35" s="47"/>
      <c r="F35" s="176"/>
      <c r="G35" s="176"/>
      <c r="H35" s="176"/>
      <c r="I35" s="176"/>
      <c r="J35" s="118"/>
      <c r="K35" s="48"/>
      <c r="L35" s="48"/>
      <c r="M35" s="47"/>
      <c r="N35" s="47"/>
      <c r="O35" s="12"/>
    </row>
    <row r="36" spans="1:15" ht="15" customHeight="1">
      <c r="A36" s="176"/>
      <c r="B36" s="176"/>
      <c r="C36" s="176"/>
      <c r="D36" s="176"/>
      <c r="E36" s="47"/>
      <c r="F36" s="176"/>
      <c r="G36" s="176"/>
      <c r="H36" s="176"/>
      <c r="I36" s="176"/>
      <c r="J36" s="118"/>
      <c r="K36" s="193" t="s">
        <v>50</v>
      </c>
      <c r="L36" s="193"/>
      <c r="M36" s="193"/>
      <c r="N36" s="193"/>
      <c r="O36" s="12"/>
    </row>
    <row r="37" spans="1:15" ht="15" customHeight="1">
      <c r="A37" s="176"/>
      <c r="B37" s="176"/>
      <c r="C37" s="176"/>
      <c r="D37" s="176"/>
      <c r="E37" s="47"/>
      <c r="F37" s="176"/>
      <c r="G37" s="176"/>
      <c r="H37" s="176"/>
      <c r="I37" s="176"/>
      <c r="J37" s="118"/>
      <c r="K37" s="193"/>
      <c r="L37" s="193"/>
      <c r="M37" s="193"/>
      <c r="N37" s="193"/>
      <c r="O37" s="12"/>
    </row>
    <row r="38" spans="1:15" ht="21" customHeight="1">
      <c r="A38" s="48"/>
      <c r="B38" s="48"/>
      <c r="C38" s="105"/>
      <c r="D38" s="105"/>
      <c r="E38" s="47"/>
      <c r="F38" s="48"/>
      <c r="G38" s="48"/>
      <c r="H38" s="105"/>
      <c r="I38" s="105"/>
      <c r="J38" s="118"/>
      <c r="K38" s="193"/>
      <c r="L38" s="193"/>
      <c r="M38" s="193"/>
      <c r="N38" s="193"/>
      <c r="O38" s="12"/>
    </row>
    <row r="39" spans="1:15" ht="21" customHeight="1">
      <c r="A39" s="48"/>
      <c r="B39" s="48"/>
      <c r="C39" s="105"/>
      <c r="D39" s="105"/>
      <c r="E39" s="47"/>
      <c r="F39" s="48"/>
      <c r="G39" s="48"/>
      <c r="H39" s="105"/>
      <c r="I39" s="105"/>
      <c r="J39" s="118"/>
      <c r="K39" s="50"/>
      <c r="L39" s="48"/>
      <c r="M39" s="47"/>
      <c r="N39" s="47"/>
      <c r="O39" s="12"/>
    </row>
    <row r="40" spans="1:15" ht="21" customHeight="1">
      <c r="A40" s="48"/>
      <c r="B40" s="48"/>
      <c r="C40" s="105"/>
      <c r="D40" s="105"/>
      <c r="E40" s="49"/>
      <c r="F40" s="48"/>
      <c r="G40" s="48"/>
      <c r="H40" s="105"/>
      <c r="I40" s="105"/>
      <c r="J40" s="117"/>
      <c r="K40" s="193" t="s">
        <v>51</v>
      </c>
      <c r="L40" s="193"/>
      <c r="M40" s="193"/>
      <c r="N40" s="193"/>
    </row>
    <row r="41" spans="1:15" ht="21" customHeight="1">
      <c r="A41" s="48"/>
      <c r="B41" s="48"/>
      <c r="C41" s="105"/>
      <c r="D41" s="105"/>
      <c r="E41" s="113"/>
      <c r="F41" s="48"/>
      <c r="G41" s="48"/>
      <c r="H41" s="105"/>
      <c r="I41" s="105"/>
      <c r="J41" s="117"/>
      <c r="K41" s="193"/>
      <c r="L41" s="193"/>
      <c r="M41" s="193"/>
      <c r="N41" s="193"/>
    </row>
    <row r="42" spans="1:15" ht="15" customHeight="1">
      <c r="A42" s="33"/>
      <c r="B42" s="33"/>
      <c r="C42" s="33"/>
      <c r="D42" s="33"/>
      <c r="E42" s="33"/>
      <c r="F42" s="35"/>
      <c r="G42" s="35"/>
      <c r="H42" s="35"/>
      <c r="I42" s="35"/>
      <c r="J42" s="120"/>
      <c r="K42" s="193"/>
      <c r="L42" s="193"/>
      <c r="M42" s="193"/>
      <c r="N42" s="19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A35:D35"/>
    <mergeCell ref="A36:B37"/>
    <mergeCell ref="C36:D37"/>
    <mergeCell ref="K20:L21"/>
    <mergeCell ref="M20:N21"/>
    <mergeCell ref="A27:D27"/>
    <mergeCell ref="A28:B29"/>
    <mergeCell ref="C28:D29"/>
    <mergeCell ref="F4:G5"/>
    <mergeCell ref="A4:B5"/>
    <mergeCell ref="C4:D5"/>
    <mergeCell ref="K40:N42"/>
    <mergeCell ref="F35:I35"/>
    <mergeCell ref="K36:N38"/>
    <mergeCell ref="F27:I27"/>
    <mergeCell ref="K27:N27"/>
    <mergeCell ref="F36:G37"/>
    <mergeCell ref="H36:I37"/>
    <mergeCell ref="K28:L29"/>
    <mergeCell ref="M28:N29"/>
    <mergeCell ref="F28:G29"/>
    <mergeCell ref="H28:I29"/>
    <mergeCell ref="K19:N19"/>
    <mergeCell ref="F20:G21"/>
    <mergeCell ref="F11:I11"/>
    <mergeCell ref="A19:D19"/>
    <mergeCell ref="A2:N2"/>
    <mergeCell ref="A1:N1"/>
    <mergeCell ref="K11:N11"/>
    <mergeCell ref="K12:L13"/>
    <mergeCell ref="M12:N13"/>
    <mergeCell ref="F12:G13"/>
    <mergeCell ref="A11:D11"/>
    <mergeCell ref="H4:I5"/>
    <mergeCell ref="A12:B13"/>
    <mergeCell ref="A3:D3"/>
    <mergeCell ref="K3:N3"/>
    <mergeCell ref="K4:L5"/>
    <mergeCell ref="M4:N5"/>
    <mergeCell ref="F3:I3"/>
    <mergeCell ref="A20:B21"/>
    <mergeCell ref="F19:I19"/>
    <mergeCell ref="H12:I13"/>
    <mergeCell ref="C20:D21"/>
    <mergeCell ref="C12:D13"/>
    <mergeCell ref="H20:I21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31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F!A6</f>
        <v>ÇAY YOLU SPOR</v>
      </c>
      <c r="C5" s="199" t="str">
        <f>F!B6</f>
        <v>ULUBEYSPOR</v>
      </c>
      <c r="D5" s="199"/>
      <c r="E5" s="199"/>
      <c r="F5" s="199"/>
      <c r="G5" s="199"/>
      <c r="H5" s="199"/>
      <c r="I5" s="22">
        <f>F!C6</f>
        <v>0</v>
      </c>
      <c r="J5" s="22">
        <f>F!D6</f>
        <v>0</v>
      </c>
    </row>
    <row r="6" spans="1:10" ht="30" customHeight="1">
      <c r="A6" s="21">
        <v>2</v>
      </c>
      <c r="B6" s="70" t="str">
        <f>F!A7</f>
        <v>AYDINLIKEVLER</v>
      </c>
      <c r="C6" s="199" t="str">
        <f>F!B7</f>
        <v xml:space="preserve">YAŞAMKENT İLKER </v>
      </c>
      <c r="D6" s="199"/>
      <c r="E6" s="199"/>
      <c r="F6" s="199"/>
      <c r="G6" s="199"/>
      <c r="H6" s="199"/>
      <c r="I6" s="22">
        <f>F!C7</f>
        <v>0</v>
      </c>
      <c r="J6" s="22">
        <f>F!D7</f>
        <v>0</v>
      </c>
    </row>
    <row r="7" spans="1:10" ht="30" customHeight="1">
      <c r="A7" s="21">
        <v>3</v>
      </c>
      <c r="B7" s="70" t="str">
        <f>F!A8</f>
        <v>1905 ANKARASLAN</v>
      </c>
      <c r="C7" s="199" t="str">
        <f>F!B8</f>
        <v>K.HAMAM BLD.SPOR</v>
      </c>
      <c r="D7" s="199"/>
      <c r="E7" s="199"/>
      <c r="F7" s="199"/>
      <c r="G7" s="199"/>
      <c r="H7" s="199"/>
      <c r="I7" s="22">
        <f>F!C8</f>
        <v>0</v>
      </c>
      <c r="J7" s="22">
        <f>F!D8</f>
        <v>0</v>
      </c>
    </row>
    <row r="8" spans="1:10" ht="30" customHeight="1">
      <c r="A8" s="21">
        <v>4</v>
      </c>
      <c r="B8" s="70" t="str">
        <f>F!A9</f>
        <v>AL KULA GENÇLİK</v>
      </c>
      <c r="C8" s="199" t="str">
        <f>F!B9</f>
        <v>VOLKAN YILDIRIM</v>
      </c>
      <c r="D8" s="199"/>
      <c r="E8" s="199"/>
      <c r="F8" s="199"/>
      <c r="G8" s="199"/>
      <c r="H8" s="199"/>
      <c r="I8" s="22">
        <f>F!C9</f>
        <v>0</v>
      </c>
      <c r="J8" s="22">
        <f>F!D9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T!B10</f>
        <v>1905 ANKARASLAN</v>
      </c>
      <c r="C12" s="109">
        <f t="shared" ref="C12:C19" si="0">D12+E12+F12</f>
        <v>1</v>
      </c>
      <c r="D12" s="23">
        <f>S.!C8</f>
        <v>0</v>
      </c>
      <c r="E12" s="23">
        <f>S.!D8</f>
        <v>1</v>
      </c>
      <c r="F12" s="23">
        <f>S.!E8</f>
        <v>0</v>
      </c>
      <c r="G12" s="23">
        <f>S.!C20</f>
        <v>0</v>
      </c>
      <c r="H12" s="23">
        <f>S.!D20</f>
        <v>0</v>
      </c>
      <c r="I12" s="109">
        <f t="shared" ref="I12:I19" si="1">(D12*3)+(E12*1)+(F12*0)</f>
        <v>1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T!B11</f>
        <v>AL KULA GENÇLİK</v>
      </c>
      <c r="C13" s="109">
        <f t="shared" si="0"/>
        <v>1</v>
      </c>
      <c r="D13" s="23">
        <f>S.!C9</f>
        <v>0</v>
      </c>
      <c r="E13" s="23">
        <f>S.!D9</f>
        <v>1</v>
      </c>
      <c r="F13" s="23">
        <f>S.!E9</f>
        <v>0</v>
      </c>
      <c r="G13" s="23">
        <f>S.!C21</f>
        <v>0</v>
      </c>
      <c r="H13" s="23">
        <f>S.!D21</f>
        <v>0</v>
      </c>
      <c r="I13" s="109">
        <f t="shared" si="1"/>
        <v>1</v>
      </c>
      <c r="J13" s="109">
        <f t="shared" si="2"/>
        <v>0</v>
      </c>
    </row>
    <row r="14" spans="1:10" ht="30" customHeight="1">
      <c r="A14" s="109">
        <v>3</v>
      </c>
      <c r="B14" s="37" t="str">
        <f>T!B6</f>
        <v xml:space="preserve">YAŞAMKENT İLKER </v>
      </c>
      <c r="C14" s="109">
        <f t="shared" si="0"/>
        <v>1</v>
      </c>
      <c r="D14" s="23">
        <f>S.!C4</f>
        <v>0</v>
      </c>
      <c r="E14" s="23">
        <f>S.!D4</f>
        <v>1</v>
      </c>
      <c r="F14" s="23">
        <f>S.!E4</f>
        <v>0</v>
      </c>
      <c r="G14" s="23">
        <f>S.!C16</f>
        <v>0</v>
      </c>
      <c r="H14" s="23">
        <f>S.!D16</f>
        <v>0</v>
      </c>
      <c r="I14" s="109">
        <f t="shared" si="1"/>
        <v>1</v>
      </c>
      <c r="J14" s="109">
        <f t="shared" si="2"/>
        <v>0</v>
      </c>
    </row>
    <row r="15" spans="1:10" ht="30" customHeight="1">
      <c r="A15" s="109">
        <v>4</v>
      </c>
      <c r="B15" s="37" t="str">
        <f>T!B7</f>
        <v>ULUBEYSPOR</v>
      </c>
      <c r="C15" s="109">
        <f t="shared" si="0"/>
        <v>1</v>
      </c>
      <c r="D15" s="23">
        <f>S.!C5</f>
        <v>0</v>
      </c>
      <c r="E15" s="23">
        <f>S.!D5</f>
        <v>1</v>
      </c>
      <c r="F15" s="23">
        <f>S.!E5</f>
        <v>0</v>
      </c>
      <c r="G15" s="23">
        <f>S.!C17</f>
        <v>0</v>
      </c>
      <c r="H15" s="23">
        <f>S.!D17</f>
        <v>0</v>
      </c>
      <c r="I15" s="109">
        <f t="shared" si="1"/>
        <v>1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ÇAY YOLU SPOR</v>
      </c>
      <c r="C16" s="109">
        <f t="shared" si="0"/>
        <v>1</v>
      </c>
      <c r="D16" s="23">
        <f>S.!C6</f>
        <v>0</v>
      </c>
      <c r="E16" s="23">
        <f>S.!D6</f>
        <v>1</v>
      </c>
      <c r="F16" s="23">
        <f>S.!E6</f>
        <v>0</v>
      </c>
      <c r="G16" s="23">
        <f>S.!C18</f>
        <v>0</v>
      </c>
      <c r="H16" s="23">
        <f>S.!D18</f>
        <v>0</v>
      </c>
      <c r="I16" s="109">
        <f t="shared" si="1"/>
        <v>1</v>
      </c>
      <c r="J16" s="109">
        <f t="shared" si="2"/>
        <v>0</v>
      </c>
    </row>
    <row r="17" spans="1:10" ht="30" customHeight="1">
      <c r="A17" s="109">
        <v>6</v>
      </c>
      <c r="B17" s="37" t="str">
        <f>T!B13</f>
        <v>VOLKAN YILDIRIM</v>
      </c>
      <c r="C17" s="109">
        <f t="shared" si="0"/>
        <v>1</v>
      </c>
      <c r="D17" s="23">
        <f>S.!C11</f>
        <v>0</v>
      </c>
      <c r="E17" s="23">
        <f>S.!D11</f>
        <v>1</v>
      </c>
      <c r="F17" s="23">
        <f>S.!E11</f>
        <v>0</v>
      </c>
      <c r="G17" s="23">
        <f>S.!C23</f>
        <v>0</v>
      </c>
      <c r="H17" s="23">
        <f>S.!D23</f>
        <v>0</v>
      </c>
      <c r="I17" s="109">
        <f t="shared" si="1"/>
        <v>1</v>
      </c>
      <c r="J17" s="109">
        <f t="shared" si="2"/>
        <v>0</v>
      </c>
    </row>
    <row r="18" spans="1:10" ht="30" customHeight="1">
      <c r="A18" s="109">
        <v>7</v>
      </c>
      <c r="B18" s="37" t="str">
        <f>T!B9</f>
        <v>AYDINLIKEVLER</v>
      </c>
      <c r="C18" s="109">
        <f t="shared" si="0"/>
        <v>1</v>
      </c>
      <c r="D18" s="23">
        <f>S.!C7</f>
        <v>0</v>
      </c>
      <c r="E18" s="23">
        <f>S.!D7</f>
        <v>1</v>
      </c>
      <c r="F18" s="23">
        <f>S.!E7</f>
        <v>0</v>
      </c>
      <c r="G18" s="23">
        <f>S.!C19</f>
        <v>0</v>
      </c>
      <c r="H18" s="23">
        <f>S.!D19</f>
        <v>0</v>
      </c>
      <c r="I18" s="109">
        <f t="shared" si="1"/>
        <v>1</v>
      </c>
      <c r="J18" s="109">
        <f t="shared" si="2"/>
        <v>0</v>
      </c>
    </row>
    <row r="19" spans="1:10" ht="30" customHeight="1">
      <c r="A19" s="109">
        <v>8</v>
      </c>
      <c r="B19" s="37" t="str">
        <f>T!B12</f>
        <v>K.HAMAM BLD.SPOR</v>
      </c>
      <c r="C19" s="109">
        <f t="shared" si="0"/>
        <v>1</v>
      </c>
      <c r="D19" s="23">
        <f>S.!C10</f>
        <v>0</v>
      </c>
      <c r="E19" s="23">
        <f>S.!D10</f>
        <v>1</v>
      </c>
      <c r="F19" s="23">
        <f>S.!E10</f>
        <v>0</v>
      </c>
      <c r="G19" s="23">
        <f>S.!C22</f>
        <v>0</v>
      </c>
      <c r="H19" s="23">
        <f>S.!D22</f>
        <v>0</v>
      </c>
      <c r="I19" s="109">
        <f t="shared" si="1"/>
        <v>1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0" t="s">
        <v>59</v>
      </c>
      <c r="B26" s="200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0"/>
      <c r="B27" s="200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0"/>
      <c r="B28" s="200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32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F!F6</f>
        <v xml:space="preserve">YAŞAMKENT İLKER </v>
      </c>
      <c r="C5" s="199" t="str">
        <f>F!G6</f>
        <v>1905 ANKARASLAN</v>
      </c>
      <c r="D5" s="199"/>
      <c r="E5" s="199"/>
      <c r="F5" s="199"/>
      <c r="G5" s="199"/>
      <c r="H5" s="199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70" t="str">
        <f>F!F7</f>
        <v>ULUBEYSPOR</v>
      </c>
      <c r="C6" s="199" t="str">
        <f>F!G7</f>
        <v>AYDINLIKEVLER</v>
      </c>
      <c r="D6" s="199"/>
      <c r="E6" s="199"/>
      <c r="F6" s="199"/>
      <c r="G6" s="199"/>
      <c r="H6" s="199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70" t="str">
        <f>F!F8</f>
        <v>K.HAMAM BLD.SPOR</v>
      </c>
      <c r="C7" s="199" t="str">
        <f>F!G8</f>
        <v>AL KULA GENÇLİK</v>
      </c>
      <c r="D7" s="199"/>
      <c r="E7" s="199"/>
      <c r="F7" s="199"/>
      <c r="G7" s="199"/>
      <c r="H7" s="199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70" t="str">
        <f>F!F9</f>
        <v>VOLKAN YILDIRIM</v>
      </c>
      <c r="C8" s="199" t="str">
        <f>F!G9</f>
        <v>ÇAY YOLU SPOR</v>
      </c>
      <c r="D8" s="199"/>
      <c r="E8" s="199"/>
      <c r="F8" s="199"/>
      <c r="G8" s="199"/>
      <c r="H8" s="199"/>
      <c r="I8" s="22">
        <f>F!H9</f>
        <v>0</v>
      </c>
      <c r="J8" s="22">
        <f>F!I9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2</v>
      </c>
      <c r="D12" s="23">
        <f>S.!F9</f>
        <v>0</v>
      </c>
      <c r="E12" s="23">
        <f>S.!G9</f>
        <v>2</v>
      </c>
      <c r="F12" s="23">
        <f>S.!H9</f>
        <v>0</v>
      </c>
      <c r="G12" s="23">
        <f>S.!E21</f>
        <v>0</v>
      </c>
      <c r="H12" s="23">
        <f>S.!F21</f>
        <v>0</v>
      </c>
      <c r="I12" s="109">
        <f t="shared" ref="I12:I19" si="1">(D12*3)+(E12*1)+(F12*0)</f>
        <v>2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2</v>
      </c>
      <c r="D13" s="23">
        <f>S.!F8</f>
        <v>0</v>
      </c>
      <c r="E13" s="23">
        <f>S.!G8</f>
        <v>2</v>
      </c>
      <c r="F13" s="23">
        <f>S.!H8</f>
        <v>0</v>
      </c>
      <c r="G13" s="23">
        <f>S.!E20</f>
        <v>0</v>
      </c>
      <c r="H13" s="23">
        <f>S.!F20</f>
        <v>0</v>
      </c>
      <c r="I13" s="109">
        <f t="shared" si="1"/>
        <v>2</v>
      </c>
      <c r="J13" s="109">
        <f t="shared" si="2"/>
        <v>0</v>
      </c>
    </row>
    <row r="14" spans="1:10" ht="30" customHeight="1">
      <c r="A14" s="109">
        <v>3</v>
      </c>
      <c r="B14" s="37" t="str">
        <f>T!B8</f>
        <v>ÇAY YOLU SPOR</v>
      </c>
      <c r="C14" s="109">
        <f t="shared" si="0"/>
        <v>2</v>
      </c>
      <c r="D14" s="23">
        <f>S.!F6</f>
        <v>0</v>
      </c>
      <c r="E14" s="23">
        <f>S.!G6</f>
        <v>2</v>
      </c>
      <c r="F14" s="23">
        <f>S.!H6</f>
        <v>0</v>
      </c>
      <c r="G14" s="23">
        <f>S.!E18</f>
        <v>0</v>
      </c>
      <c r="H14" s="23">
        <f>S.!F18</f>
        <v>0</v>
      </c>
      <c r="I14" s="109">
        <f t="shared" si="1"/>
        <v>2</v>
      </c>
      <c r="J14" s="109">
        <f t="shared" si="2"/>
        <v>0</v>
      </c>
    </row>
    <row r="15" spans="1:10" ht="30" customHeight="1">
      <c r="A15" s="109">
        <v>4</v>
      </c>
      <c r="B15" s="37" t="str">
        <f>T!B6</f>
        <v xml:space="preserve">YAŞAMKENT İLKER </v>
      </c>
      <c r="C15" s="109">
        <f t="shared" si="0"/>
        <v>2</v>
      </c>
      <c r="D15" s="23">
        <f>S.!F4</f>
        <v>0</v>
      </c>
      <c r="E15" s="23">
        <f>S.!G4</f>
        <v>2</v>
      </c>
      <c r="F15" s="23">
        <f>S.!H4</f>
        <v>0</v>
      </c>
      <c r="G15" s="23">
        <f>S.!E16</f>
        <v>0</v>
      </c>
      <c r="H15" s="23">
        <f>S.!F16</f>
        <v>0</v>
      </c>
      <c r="I15" s="109">
        <f t="shared" si="1"/>
        <v>2</v>
      </c>
      <c r="J15" s="109">
        <f t="shared" si="2"/>
        <v>0</v>
      </c>
    </row>
    <row r="16" spans="1:10" ht="30" customHeight="1">
      <c r="A16" s="109">
        <v>5</v>
      </c>
      <c r="B16" s="37" t="str">
        <f>T!B9</f>
        <v>AYDINLIKEVLER</v>
      </c>
      <c r="C16" s="109">
        <f t="shared" si="0"/>
        <v>2</v>
      </c>
      <c r="D16" s="23">
        <f>S.!F7</f>
        <v>0</v>
      </c>
      <c r="E16" s="23">
        <f>S.!G7</f>
        <v>2</v>
      </c>
      <c r="F16" s="23">
        <f>S.!H7</f>
        <v>0</v>
      </c>
      <c r="G16" s="23">
        <f>S.!E19</f>
        <v>0</v>
      </c>
      <c r="H16" s="23">
        <f>S.!F19</f>
        <v>0</v>
      </c>
      <c r="I16" s="109">
        <f t="shared" si="1"/>
        <v>2</v>
      </c>
      <c r="J16" s="109">
        <f t="shared" si="2"/>
        <v>0</v>
      </c>
    </row>
    <row r="17" spans="1:10" ht="30" customHeight="1">
      <c r="A17" s="109">
        <v>6</v>
      </c>
      <c r="B17" s="37" t="str">
        <f>T!B7</f>
        <v>ULUBEYSPOR</v>
      </c>
      <c r="C17" s="109">
        <f t="shared" si="0"/>
        <v>2</v>
      </c>
      <c r="D17" s="23">
        <f>S.!F5</f>
        <v>0</v>
      </c>
      <c r="E17" s="23">
        <f>S.!G5</f>
        <v>2</v>
      </c>
      <c r="F17" s="23">
        <f>S.!H5</f>
        <v>0</v>
      </c>
      <c r="G17" s="23">
        <f>S.!E17</f>
        <v>0</v>
      </c>
      <c r="H17" s="23">
        <f>S.!F17</f>
        <v>0</v>
      </c>
      <c r="I17" s="109">
        <f t="shared" si="1"/>
        <v>2</v>
      </c>
      <c r="J17" s="109">
        <f t="shared" si="2"/>
        <v>0</v>
      </c>
    </row>
    <row r="18" spans="1:10" ht="30" customHeight="1">
      <c r="A18" s="109">
        <v>7</v>
      </c>
      <c r="B18" s="37" t="str">
        <f>T!B12</f>
        <v>K.HAMAM BLD.SPOR</v>
      </c>
      <c r="C18" s="109">
        <f t="shared" si="0"/>
        <v>2</v>
      </c>
      <c r="D18" s="23">
        <f>S.!F10</f>
        <v>0</v>
      </c>
      <c r="E18" s="23">
        <f>S.!G10</f>
        <v>2</v>
      </c>
      <c r="F18" s="23">
        <f>S.!H10</f>
        <v>0</v>
      </c>
      <c r="G18" s="23">
        <f>S.!E22</f>
        <v>0</v>
      </c>
      <c r="H18" s="23">
        <f>S.!F22</f>
        <v>0</v>
      </c>
      <c r="I18" s="109">
        <f t="shared" si="1"/>
        <v>2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2</v>
      </c>
      <c r="D19" s="23">
        <f>S.!F11</f>
        <v>0</v>
      </c>
      <c r="E19" s="23">
        <f>S.!G11</f>
        <v>2</v>
      </c>
      <c r="F19" s="23">
        <f>S.!H11</f>
        <v>0</v>
      </c>
      <c r="G19" s="23">
        <f>S.!E23</f>
        <v>0</v>
      </c>
      <c r="H19" s="23">
        <f>S.!F23</f>
        <v>0</v>
      </c>
      <c r="I19" s="109">
        <f t="shared" si="1"/>
        <v>2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0" t="s">
        <v>59</v>
      </c>
      <c r="B26" s="200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0"/>
      <c r="B27" s="200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0"/>
      <c r="B28" s="200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B12" sqref="B12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F!K6</f>
        <v>AYDINLIKEVLER</v>
      </c>
      <c r="C5" s="199" t="str">
        <f>F!L6</f>
        <v>ÇAY YOLU SPOR</v>
      </c>
      <c r="D5" s="199"/>
      <c r="E5" s="199"/>
      <c r="F5" s="199"/>
      <c r="G5" s="199"/>
      <c r="H5" s="199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70" t="str">
        <f>F!K7</f>
        <v>1905 ANKARASLAN</v>
      </c>
      <c r="C6" s="199" t="str">
        <f>F!L7</f>
        <v>ULUBEYSPOR</v>
      </c>
      <c r="D6" s="199"/>
      <c r="E6" s="199"/>
      <c r="F6" s="199"/>
      <c r="G6" s="199"/>
      <c r="H6" s="199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70" t="str">
        <f>F!K8</f>
        <v>AL KULA GENÇLİK</v>
      </c>
      <c r="C7" s="199" t="str">
        <f>F!L8</f>
        <v xml:space="preserve">YAŞAMKENT İLKER </v>
      </c>
      <c r="D7" s="199"/>
      <c r="E7" s="199"/>
      <c r="F7" s="199"/>
      <c r="G7" s="199"/>
      <c r="H7" s="199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70" t="str">
        <f>F!K9</f>
        <v>K.HAMAM BLD.SPOR</v>
      </c>
      <c r="C8" s="199" t="str">
        <f>F!L9</f>
        <v>VOLKAN YILDIRIM</v>
      </c>
      <c r="D8" s="199"/>
      <c r="E8" s="199"/>
      <c r="F8" s="199"/>
      <c r="G8" s="199"/>
      <c r="H8" s="199"/>
      <c r="I8" s="22">
        <f>F!M9</f>
        <v>0</v>
      </c>
      <c r="J8" s="22">
        <f>F!N9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3</v>
      </c>
      <c r="D12" s="23">
        <f>S.!I9</f>
        <v>0</v>
      </c>
      <c r="E12" s="23">
        <f>S.!J9</f>
        <v>3</v>
      </c>
      <c r="F12" s="23">
        <f>S.!K9</f>
        <v>0</v>
      </c>
      <c r="G12" s="23">
        <f>S.!G21</f>
        <v>0</v>
      </c>
      <c r="H12" s="23">
        <f>S.!H21</f>
        <v>0</v>
      </c>
      <c r="I12" s="109">
        <f t="shared" ref="I12:I19" si="1">(D12*3)+(E12*1)+(F12*0)</f>
        <v>3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3</v>
      </c>
      <c r="D13" s="23">
        <f>S.!I8</f>
        <v>0</v>
      </c>
      <c r="E13" s="23">
        <f>S.!J8</f>
        <v>3</v>
      </c>
      <c r="F13" s="23">
        <f>S.!K8</f>
        <v>0</v>
      </c>
      <c r="G13" s="23">
        <f>S.!G20</f>
        <v>0</v>
      </c>
      <c r="H13" s="23">
        <f>S.!H20</f>
        <v>0</v>
      </c>
      <c r="I13" s="109">
        <f t="shared" si="1"/>
        <v>3</v>
      </c>
      <c r="J13" s="109">
        <f t="shared" si="2"/>
        <v>0</v>
      </c>
    </row>
    <row r="14" spans="1:10" ht="30" customHeight="1">
      <c r="A14" s="109">
        <v>3</v>
      </c>
      <c r="B14" s="37" t="str">
        <f>T!B9</f>
        <v>AYDINLIKEVLER</v>
      </c>
      <c r="C14" s="109">
        <f t="shared" si="0"/>
        <v>3</v>
      </c>
      <c r="D14" s="23">
        <f>S.!I7</f>
        <v>0</v>
      </c>
      <c r="E14" s="23">
        <f>S.!J7</f>
        <v>3</v>
      </c>
      <c r="F14" s="23">
        <f>S.!K7</f>
        <v>0</v>
      </c>
      <c r="G14" s="23">
        <f>S.!G19</f>
        <v>0</v>
      </c>
      <c r="H14" s="23">
        <f>S.!H19</f>
        <v>0</v>
      </c>
      <c r="I14" s="109">
        <f t="shared" si="1"/>
        <v>3</v>
      </c>
      <c r="J14" s="109">
        <f t="shared" si="2"/>
        <v>0</v>
      </c>
    </row>
    <row r="15" spans="1:10" ht="30" customHeight="1">
      <c r="A15" s="109">
        <v>4</v>
      </c>
      <c r="B15" s="37" t="str">
        <f>T!B8</f>
        <v>ÇAY YOLU SPOR</v>
      </c>
      <c r="C15" s="109">
        <f t="shared" si="0"/>
        <v>3</v>
      </c>
      <c r="D15" s="23">
        <f>S.!I6</f>
        <v>0</v>
      </c>
      <c r="E15" s="23">
        <f>S.!J6</f>
        <v>3</v>
      </c>
      <c r="F15" s="23">
        <f>S.!K6</f>
        <v>0</v>
      </c>
      <c r="G15" s="23">
        <f>S.!G18</f>
        <v>0</v>
      </c>
      <c r="H15" s="23">
        <f>S.!H18</f>
        <v>0</v>
      </c>
      <c r="I15" s="109">
        <f t="shared" si="1"/>
        <v>3</v>
      </c>
      <c r="J15" s="109">
        <f t="shared" si="2"/>
        <v>0</v>
      </c>
    </row>
    <row r="16" spans="1:10" ht="30" customHeight="1">
      <c r="A16" s="109">
        <v>5</v>
      </c>
      <c r="B16" s="37" t="str">
        <f>T!B6</f>
        <v xml:space="preserve">YAŞAMKENT İLKER </v>
      </c>
      <c r="C16" s="109">
        <f t="shared" si="0"/>
        <v>3</v>
      </c>
      <c r="D16" s="23">
        <f>S.!I4</f>
        <v>0</v>
      </c>
      <c r="E16" s="23">
        <f>S.!J4</f>
        <v>3</v>
      </c>
      <c r="F16" s="23">
        <f>S.!K4</f>
        <v>0</v>
      </c>
      <c r="G16" s="23">
        <f>S.!G16</f>
        <v>0</v>
      </c>
      <c r="H16" s="23">
        <f>S.!H16</f>
        <v>0</v>
      </c>
      <c r="I16" s="109">
        <f t="shared" si="1"/>
        <v>3</v>
      </c>
      <c r="J16" s="109">
        <f t="shared" si="2"/>
        <v>0</v>
      </c>
    </row>
    <row r="17" spans="1:10" ht="30" customHeight="1">
      <c r="A17" s="109">
        <v>6</v>
      </c>
      <c r="B17" s="37" t="str">
        <f>T!B12</f>
        <v>K.HAMAM BLD.SPOR</v>
      </c>
      <c r="C17" s="109">
        <f t="shared" si="0"/>
        <v>3</v>
      </c>
      <c r="D17" s="23">
        <f>S.!I10</f>
        <v>0</v>
      </c>
      <c r="E17" s="23">
        <f>S.!J10</f>
        <v>3</v>
      </c>
      <c r="F17" s="23">
        <f>S.!K10</f>
        <v>0</v>
      </c>
      <c r="G17" s="23">
        <f>S.!G22</f>
        <v>0</v>
      </c>
      <c r="H17" s="23">
        <f>S.!H22</f>
        <v>0</v>
      </c>
      <c r="I17" s="109">
        <f t="shared" si="1"/>
        <v>3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ULUBEYSPOR</v>
      </c>
      <c r="C18" s="109">
        <f t="shared" si="0"/>
        <v>3</v>
      </c>
      <c r="D18" s="23">
        <f>S.!I5</f>
        <v>0</v>
      </c>
      <c r="E18" s="23">
        <f>S.!J5</f>
        <v>3</v>
      </c>
      <c r="F18" s="23">
        <f>S.!K5</f>
        <v>0</v>
      </c>
      <c r="G18" s="23">
        <f>S.!G17</f>
        <v>0</v>
      </c>
      <c r="H18" s="23">
        <f>S.!H17</f>
        <v>0</v>
      </c>
      <c r="I18" s="109">
        <f t="shared" si="1"/>
        <v>3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3</v>
      </c>
      <c r="D19" s="23">
        <f>S.!I11</f>
        <v>0</v>
      </c>
      <c r="E19" s="23">
        <f>S.!J11</f>
        <v>3</v>
      </c>
      <c r="F19" s="23">
        <f>S.!K11</f>
        <v>0</v>
      </c>
      <c r="G19" s="23">
        <f>S.!G23</f>
        <v>0</v>
      </c>
      <c r="H19" s="23">
        <f>S.!H23</f>
        <v>0</v>
      </c>
      <c r="I19" s="109">
        <f t="shared" si="1"/>
        <v>3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0" t="s">
        <v>59</v>
      </c>
      <c r="B26" s="200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0"/>
      <c r="B27" s="200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0"/>
      <c r="B28" s="200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115"/>
      <c r="C39" s="115"/>
      <c r="D39" s="115"/>
      <c r="E39" s="115"/>
      <c r="F39" s="115"/>
      <c r="G39" s="115"/>
      <c r="H39" s="115"/>
    </row>
    <row r="40" spans="2:8" ht="15" customHeight="1">
      <c r="B40" s="115"/>
      <c r="C40" s="115"/>
      <c r="D40" s="115"/>
      <c r="E40" s="115"/>
      <c r="F40" s="115"/>
      <c r="G40" s="115"/>
      <c r="H40" s="115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5" t="str">
        <f>T!A1</f>
        <v>2015-2016 FUTBOL SEZONU ÖMER REMZİ ARIKAN U 11 LİGİ          7 NCİ GRUP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46.5" customHeight="1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39" customHeight="1">
      <c r="A3" s="197" t="s">
        <v>52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30" customHeight="1">
      <c r="A4" s="13" t="s">
        <v>53</v>
      </c>
      <c r="B4" s="198" t="s">
        <v>1</v>
      </c>
      <c r="C4" s="198"/>
      <c r="D4" s="198"/>
      <c r="E4" s="198"/>
      <c r="F4" s="198"/>
      <c r="G4" s="198"/>
      <c r="H4" s="198"/>
      <c r="I4" s="198" t="s">
        <v>49</v>
      </c>
      <c r="J4" s="198"/>
    </row>
    <row r="5" spans="1:10" ht="30" customHeight="1">
      <c r="A5" s="21">
        <v>1</v>
      </c>
      <c r="B5" s="70" t="str">
        <f>F!A14</f>
        <v xml:space="preserve">YAŞAMKENT İLKER </v>
      </c>
      <c r="C5" s="199" t="str">
        <f>F!B14</f>
        <v>K.HAMAM BLD.SPOR</v>
      </c>
      <c r="D5" s="199"/>
      <c r="E5" s="199"/>
      <c r="F5" s="199"/>
      <c r="G5" s="199"/>
      <c r="H5" s="199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70" t="str">
        <f>F!A15</f>
        <v>ULUBEYSPOR</v>
      </c>
      <c r="C6" s="199" t="str">
        <f>F!B15</f>
        <v>AL KULA GENÇLİK</v>
      </c>
      <c r="D6" s="199"/>
      <c r="E6" s="199"/>
      <c r="F6" s="199"/>
      <c r="G6" s="199"/>
      <c r="H6" s="199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70" t="str">
        <f>F!A16</f>
        <v>ÇAY YOLU SPOR</v>
      </c>
      <c r="C7" s="199" t="str">
        <f>F!B16</f>
        <v>1905 ANKARASLAN</v>
      </c>
      <c r="D7" s="199"/>
      <c r="E7" s="199"/>
      <c r="F7" s="199"/>
      <c r="G7" s="199"/>
      <c r="H7" s="199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70" t="str">
        <f>F!A17</f>
        <v>VOLKAN YILDIRIM</v>
      </c>
      <c r="C8" s="199" t="str">
        <f>F!B17</f>
        <v>AYDINLIKEVLER</v>
      </c>
      <c r="D8" s="199"/>
      <c r="E8" s="199"/>
      <c r="F8" s="199"/>
      <c r="G8" s="199"/>
      <c r="H8" s="199"/>
      <c r="I8" s="22">
        <f>F!C17</f>
        <v>0</v>
      </c>
      <c r="J8" s="22">
        <f>F!D17</f>
        <v>0</v>
      </c>
    </row>
    <row r="9" spans="1:10" ht="36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</row>
    <row r="10" spans="1:10" ht="39" customHeight="1">
      <c r="A10" s="197" t="s">
        <v>54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09">
        <v>1</v>
      </c>
      <c r="B12" s="37" t="str">
        <f>T!B11</f>
        <v>AL KULA GENÇLİK</v>
      </c>
      <c r="C12" s="109">
        <f t="shared" ref="C12:C19" si="0">D12+E12+F12</f>
        <v>4</v>
      </c>
      <c r="D12" s="23">
        <f>S.!L9</f>
        <v>0</v>
      </c>
      <c r="E12" s="23">
        <f>S.!M9</f>
        <v>4</v>
      </c>
      <c r="F12" s="23">
        <f>S.!N9</f>
        <v>0</v>
      </c>
      <c r="G12" s="23">
        <f>S.!I21</f>
        <v>0</v>
      </c>
      <c r="H12" s="23">
        <f>S.!J21</f>
        <v>0</v>
      </c>
      <c r="I12" s="109">
        <f t="shared" ref="I12:I19" si="1">(D12*3)+(E12*1)+(F12*0)</f>
        <v>4</v>
      </c>
      <c r="J12" s="109">
        <f t="shared" ref="J12:J19" si="2">G12-H12</f>
        <v>0</v>
      </c>
    </row>
    <row r="13" spans="1:10" ht="30" customHeight="1">
      <c r="A13" s="109">
        <v>2</v>
      </c>
      <c r="B13" s="37" t="str">
        <f>T!B10</f>
        <v>1905 ANKARASLAN</v>
      </c>
      <c r="C13" s="109">
        <f t="shared" si="0"/>
        <v>4</v>
      </c>
      <c r="D13" s="23">
        <f>S.!L8</f>
        <v>0</v>
      </c>
      <c r="E13" s="23">
        <f>S.!M8</f>
        <v>4</v>
      </c>
      <c r="F13" s="23">
        <f>S.!N8</f>
        <v>0</v>
      </c>
      <c r="G13" s="23">
        <f>S.!I20</f>
        <v>0</v>
      </c>
      <c r="H13" s="23">
        <f>S.!J20</f>
        <v>0</v>
      </c>
      <c r="I13" s="109">
        <f t="shared" si="1"/>
        <v>4</v>
      </c>
      <c r="J13" s="109">
        <f t="shared" si="2"/>
        <v>0</v>
      </c>
    </row>
    <row r="14" spans="1:10" ht="30" customHeight="1">
      <c r="A14" s="109">
        <v>3</v>
      </c>
      <c r="B14" s="37" t="str">
        <f>T!B9</f>
        <v>AYDINLIKEVLER</v>
      </c>
      <c r="C14" s="109">
        <f t="shared" si="0"/>
        <v>4</v>
      </c>
      <c r="D14" s="23">
        <f>S.!L7</f>
        <v>0</v>
      </c>
      <c r="E14" s="23">
        <f>S.!M7</f>
        <v>4</v>
      </c>
      <c r="F14" s="23">
        <f>S.!N7</f>
        <v>0</v>
      </c>
      <c r="G14" s="23">
        <f>S.!I19</f>
        <v>0</v>
      </c>
      <c r="H14" s="23">
        <f>S.!J19</f>
        <v>0</v>
      </c>
      <c r="I14" s="109">
        <f t="shared" si="1"/>
        <v>4</v>
      </c>
      <c r="J14" s="109">
        <f t="shared" si="2"/>
        <v>0</v>
      </c>
    </row>
    <row r="15" spans="1:10" ht="30" customHeight="1">
      <c r="A15" s="109">
        <v>4</v>
      </c>
      <c r="B15" s="37" t="str">
        <f>T!B6</f>
        <v xml:space="preserve">YAŞAMKENT İLKER </v>
      </c>
      <c r="C15" s="109">
        <f t="shared" si="0"/>
        <v>4</v>
      </c>
      <c r="D15" s="23">
        <f>S.!L4</f>
        <v>0</v>
      </c>
      <c r="E15" s="23">
        <f>S.!M4</f>
        <v>4</v>
      </c>
      <c r="F15" s="23">
        <f>S.!N4</f>
        <v>0</v>
      </c>
      <c r="G15" s="23">
        <f>S.!I16</f>
        <v>0</v>
      </c>
      <c r="H15" s="23">
        <f>S.!J16</f>
        <v>0</v>
      </c>
      <c r="I15" s="109">
        <f t="shared" si="1"/>
        <v>4</v>
      </c>
      <c r="J15" s="109">
        <f t="shared" si="2"/>
        <v>0</v>
      </c>
    </row>
    <row r="16" spans="1:10" ht="30" customHeight="1">
      <c r="A16" s="109">
        <v>5</v>
      </c>
      <c r="B16" s="37" t="str">
        <f>T!B8</f>
        <v>ÇAY YOLU SPOR</v>
      </c>
      <c r="C16" s="109">
        <f t="shared" si="0"/>
        <v>4</v>
      </c>
      <c r="D16" s="23">
        <f>S.!L6</f>
        <v>0</v>
      </c>
      <c r="E16" s="23">
        <f>S.!M6</f>
        <v>4</v>
      </c>
      <c r="F16" s="23">
        <f>S.!N6</f>
        <v>0</v>
      </c>
      <c r="G16" s="23">
        <f>S.!I18</f>
        <v>0</v>
      </c>
      <c r="H16" s="23">
        <f>S.!J18</f>
        <v>0</v>
      </c>
      <c r="I16" s="109">
        <f t="shared" si="1"/>
        <v>4</v>
      </c>
      <c r="J16" s="109">
        <f t="shared" si="2"/>
        <v>0</v>
      </c>
    </row>
    <row r="17" spans="1:10" ht="30" customHeight="1">
      <c r="A17" s="109">
        <v>6</v>
      </c>
      <c r="B17" s="37" t="str">
        <f>T!B12</f>
        <v>K.HAMAM BLD.SPOR</v>
      </c>
      <c r="C17" s="109">
        <f t="shared" si="0"/>
        <v>4</v>
      </c>
      <c r="D17" s="23">
        <f>S.!L10</f>
        <v>0</v>
      </c>
      <c r="E17" s="23">
        <f>S.!M10</f>
        <v>4</v>
      </c>
      <c r="F17" s="23">
        <f>S.!N10</f>
        <v>0</v>
      </c>
      <c r="G17" s="23">
        <f>S.!I22</f>
        <v>0</v>
      </c>
      <c r="H17" s="23">
        <f>S.!J22</f>
        <v>0</v>
      </c>
      <c r="I17" s="109">
        <f t="shared" si="1"/>
        <v>4</v>
      </c>
      <c r="J17" s="109">
        <f t="shared" si="2"/>
        <v>0</v>
      </c>
    </row>
    <row r="18" spans="1:10" ht="30" customHeight="1">
      <c r="A18" s="109">
        <v>7</v>
      </c>
      <c r="B18" s="37" t="str">
        <f>T!B7</f>
        <v>ULUBEYSPOR</v>
      </c>
      <c r="C18" s="109">
        <f t="shared" si="0"/>
        <v>4</v>
      </c>
      <c r="D18" s="23">
        <f>S.!L5</f>
        <v>0</v>
      </c>
      <c r="E18" s="23">
        <f>S.!M5</f>
        <v>4</v>
      </c>
      <c r="F18" s="23">
        <f>S.!N5</f>
        <v>0</v>
      </c>
      <c r="G18" s="23">
        <f>S.!I17</f>
        <v>0</v>
      </c>
      <c r="H18" s="23">
        <f>S.!J17</f>
        <v>0</v>
      </c>
      <c r="I18" s="109">
        <f t="shared" si="1"/>
        <v>4</v>
      </c>
      <c r="J18" s="109">
        <f t="shared" si="2"/>
        <v>0</v>
      </c>
    </row>
    <row r="19" spans="1:10" ht="30" customHeight="1">
      <c r="A19" s="109">
        <v>8</v>
      </c>
      <c r="B19" s="37" t="str">
        <f>T!B13</f>
        <v>VOLKAN YILDIRIM</v>
      </c>
      <c r="C19" s="109">
        <f t="shared" si="0"/>
        <v>4</v>
      </c>
      <c r="D19" s="23">
        <f>S.!L11</f>
        <v>0</v>
      </c>
      <c r="E19" s="23">
        <f>S.!M11</f>
        <v>4</v>
      </c>
      <c r="F19" s="23">
        <f>S.!N11</f>
        <v>0</v>
      </c>
      <c r="G19" s="23">
        <f>S.!I23</f>
        <v>0</v>
      </c>
      <c r="H19" s="23">
        <f>S.!J23</f>
        <v>0</v>
      </c>
      <c r="I19" s="109">
        <f t="shared" si="1"/>
        <v>4</v>
      </c>
      <c r="J19" s="109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1" t="s">
        <v>59</v>
      </c>
      <c r="B26" s="201"/>
      <c r="C26" s="11"/>
      <c r="D26" s="200" t="s">
        <v>60</v>
      </c>
      <c r="E26" s="200"/>
      <c r="F26" s="200"/>
      <c r="G26" s="200"/>
      <c r="H26" s="200"/>
      <c r="I26" s="200"/>
      <c r="J26" s="200"/>
    </row>
    <row r="27" spans="1:10" ht="15" customHeight="1">
      <c r="A27" s="201"/>
      <c r="B27" s="201"/>
      <c r="C27" s="11"/>
      <c r="D27" s="200"/>
      <c r="E27" s="200"/>
      <c r="F27" s="200"/>
      <c r="G27" s="200"/>
      <c r="H27" s="200"/>
      <c r="I27" s="200"/>
      <c r="J27" s="200"/>
    </row>
    <row r="28" spans="1:10" ht="18.75" customHeight="1">
      <c r="A28" s="201"/>
      <c r="B28" s="201"/>
      <c r="C28" s="11"/>
      <c r="D28" s="200"/>
      <c r="E28" s="200"/>
      <c r="F28" s="200"/>
      <c r="G28" s="200"/>
      <c r="H28" s="200"/>
      <c r="I28" s="200"/>
      <c r="J28" s="200"/>
    </row>
    <row r="29" spans="1:10" ht="15" customHeight="1">
      <c r="B29" s="115"/>
      <c r="C29" s="115"/>
      <c r="D29" s="115"/>
      <c r="E29" s="3"/>
      <c r="F29" s="3"/>
      <c r="G29" s="3"/>
      <c r="H29" s="3"/>
    </row>
    <row r="30" spans="1:10" ht="15" customHeight="1">
      <c r="B30" s="115"/>
      <c r="C30" s="115"/>
      <c r="D30" s="115"/>
      <c r="E30" s="1"/>
      <c r="F30" s="1"/>
      <c r="G30" s="1"/>
      <c r="H30" s="1"/>
    </row>
    <row r="31" spans="1:10" ht="15" customHeight="1">
      <c r="B31" s="115"/>
      <c r="C31" s="115"/>
      <c r="D31" s="115"/>
      <c r="E31" s="115"/>
      <c r="F31" s="115"/>
      <c r="G31" s="115"/>
      <c r="H31" s="115"/>
    </row>
    <row r="32" spans="1:10" ht="15" customHeight="1">
      <c r="B32" s="115"/>
      <c r="C32" s="115"/>
      <c r="D32" s="115"/>
      <c r="E32" s="115"/>
      <c r="F32" s="115"/>
      <c r="G32" s="115"/>
      <c r="H32" s="115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5"/>
      <c r="C37" s="115"/>
      <c r="D37" s="115"/>
      <c r="E37" s="115"/>
      <c r="F37" s="115"/>
      <c r="G37" s="115"/>
      <c r="H37" s="115"/>
    </row>
    <row r="38" spans="2:8" ht="15" customHeight="1">
      <c r="B38" s="115"/>
      <c r="C38" s="115"/>
      <c r="D38" s="115"/>
      <c r="E38" s="115"/>
      <c r="F38" s="115"/>
      <c r="G38" s="115"/>
      <c r="H38" s="115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